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Vlasta Bakeš\SION\PRO TENDR\VV\ZTI\"/>
    </mc:Choice>
  </mc:AlternateContent>
  <bookViews>
    <workbookView xWindow="0" yWindow="0" windowWidth="16224" windowHeight="9168"/>
  </bookViews>
  <sheets>
    <sheet name="Rekapitulace stavby" sheetId="1" r:id="rId1"/>
    <sheet name="ZTI - Venkovní ZTI - neuz..." sheetId="2" r:id="rId2"/>
  </sheets>
  <definedNames>
    <definedName name="_xlnm._FilterDatabase" localSheetId="1" hidden="1">'ZTI - Venkovní ZTI - neuz...'!$C$120:$K$198</definedName>
    <definedName name="_xlnm.Print_Titles" localSheetId="0">'Rekapitulace stavby'!$92:$92</definedName>
    <definedName name="_xlnm.Print_Titles" localSheetId="1">'ZTI - Venkovní ZTI - neuz...'!$120:$120</definedName>
    <definedName name="_xlnm.Print_Area" localSheetId="0">'Rekapitulace stavby'!$D$4:$AO$76,'Rekapitulace stavby'!$C$82:$AQ$96</definedName>
    <definedName name="_xlnm.Print_Area" localSheetId="1">'ZTI - Venkovní ZTI - neuz...'!$C$4:$J$76,'ZTI - Venkovní ZTI - neuz...'!$C$82:$J$102,'ZTI - Venkovní ZTI - neuz...'!$C$108:$K$198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T174" i="2" s="1"/>
  <c r="R175" i="2"/>
  <c r="R174" i="2" s="1"/>
  <c r="P175" i="2"/>
  <c r="P174" i="2" s="1"/>
  <c r="BI172" i="2"/>
  <c r="BH172" i="2"/>
  <c r="BG172" i="2"/>
  <c r="BF172" i="2"/>
  <c r="T172" i="2"/>
  <c r="R172" i="2"/>
  <c r="P172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4" i="2"/>
  <c r="BH124" i="2"/>
  <c r="BG124" i="2"/>
  <c r="BF124" i="2"/>
  <c r="T124" i="2"/>
  <c r="R124" i="2"/>
  <c r="P124" i="2"/>
  <c r="F115" i="2"/>
  <c r="E113" i="2"/>
  <c r="F89" i="2"/>
  <c r="E87" i="2"/>
  <c r="J24" i="2"/>
  <c r="E24" i="2"/>
  <c r="J118" i="2" s="1"/>
  <c r="J23" i="2"/>
  <c r="J21" i="2"/>
  <c r="E21" i="2"/>
  <c r="J117" i="2" s="1"/>
  <c r="J20" i="2"/>
  <c r="J18" i="2"/>
  <c r="E18" i="2"/>
  <c r="F118" i="2" s="1"/>
  <c r="J17" i="2"/>
  <c r="J15" i="2"/>
  <c r="E15" i="2"/>
  <c r="F117" i="2" s="1"/>
  <c r="J14" i="2"/>
  <c r="J115" i="2"/>
  <c r="E7" i="2"/>
  <c r="E111" i="2"/>
  <c r="L90" i="1"/>
  <c r="AM90" i="1"/>
  <c r="AM89" i="1"/>
  <c r="L89" i="1"/>
  <c r="AM87" i="1"/>
  <c r="L87" i="1"/>
  <c r="L85" i="1"/>
  <c r="J198" i="2"/>
  <c r="J197" i="2"/>
  <c r="J196" i="2"/>
  <c r="BK195" i="2"/>
  <c r="J194" i="2"/>
  <c r="J193" i="2"/>
  <c r="BK191" i="2"/>
  <c r="J189" i="2"/>
  <c r="J187" i="2"/>
  <c r="J182" i="2"/>
  <c r="BK180" i="2"/>
  <c r="BK178" i="2"/>
  <c r="BK175" i="2"/>
  <c r="J172" i="2"/>
  <c r="BK164" i="2"/>
  <c r="BK161" i="2"/>
  <c r="BK142" i="2"/>
  <c r="J140" i="2"/>
  <c r="BK138" i="2"/>
  <c r="BK136" i="2"/>
  <c r="J134" i="2"/>
  <c r="BK132" i="2"/>
  <c r="J124" i="2"/>
  <c r="AS94" i="1"/>
  <c r="BK198" i="2"/>
  <c r="BK197" i="2"/>
  <c r="BK196" i="2"/>
  <c r="J195" i="2"/>
  <c r="BK194" i="2"/>
  <c r="BK193" i="2"/>
  <c r="J191" i="2"/>
  <c r="BK189" i="2"/>
  <c r="BK187" i="2"/>
  <c r="BK182" i="2"/>
  <c r="J180" i="2"/>
  <c r="J178" i="2"/>
  <c r="BK172" i="2"/>
  <c r="J164" i="2"/>
  <c r="J161" i="2"/>
  <c r="BK144" i="2"/>
  <c r="J142" i="2"/>
  <c r="BK140" i="2"/>
  <c r="J138" i="2"/>
  <c r="J136" i="2"/>
  <c r="BK134" i="2"/>
  <c r="J175" i="2"/>
  <c r="J144" i="2"/>
  <c r="J132" i="2"/>
  <c r="BK124" i="2"/>
  <c r="BK177" i="2" l="1"/>
  <c r="J177" i="2" s="1"/>
  <c r="J101" i="2" s="1"/>
  <c r="R177" i="2"/>
  <c r="BK123" i="2"/>
  <c r="J123" i="2" s="1"/>
  <c r="J98" i="2" s="1"/>
  <c r="P123" i="2"/>
  <c r="R123" i="2"/>
  <c r="T123" i="2"/>
  <c r="BK163" i="2"/>
  <c r="J163" i="2"/>
  <c r="J99" i="2" s="1"/>
  <c r="P163" i="2"/>
  <c r="R163" i="2"/>
  <c r="T163" i="2"/>
  <c r="P177" i="2"/>
  <c r="T177" i="2"/>
  <c r="E85" i="2"/>
  <c r="F92" i="2"/>
  <c r="F91" i="2"/>
  <c r="J92" i="2"/>
  <c r="BE134" i="2"/>
  <c r="BE138" i="2"/>
  <c r="BE142" i="2"/>
  <c r="BE144" i="2"/>
  <c r="BE161" i="2"/>
  <c r="BE172" i="2"/>
  <c r="BE178" i="2"/>
  <c r="BE180" i="2"/>
  <c r="BE195" i="2"/>
  <c r="BE198" i="2"/>
  <c r="J89" i="2"/>
  <c r="J91" i="2"/>
  <c r="BE124" i="2"/>
  <c r="BE132" i="2"/>
  <c r="BE136" i="2"/>
  <c r="BE140" i="2"/>
  <c r="BE164" i="2"/>
  <c r="BE175" i="2"/>
  <c r="BE182" i="2"/>
  <c r="BE187" i="2"/>
  <c r="BE189" i="2"/>
  <c r="BE191" i="2"/>
  <c r="BE193" i="2"/>
  <c r="BE194" i="2"/>
  <c r="BE196" i="2"/>
  <c r="BE197" i="2"/>
  <c r="BK174" i="2"/>
  <c r="J174" i="2" s="1"/>
  <c r="J100" i="2" s="1"/>
  <c r="F34" i="2"/>
  <c r="BA95" i="1" s="1"/>
  <c r="BA94" i="1" s="1"/>
  <c r="W30" i="1" s="1"/>
  <c r="F36" i="2"/>
  <c r="BC95" i="1" s="1"/>
  <c r="BC94" i="1" s="1"/>
  <c r="AY94" i="1" s="1"/>
  <c r="J34" i="2"/>
  <c r="AW95" i="1" s="1"/>
  <c r="F37" i="2"/>
  <c r="BD95" i="1"/>
  <c r="BD94" i="1"/>
  <c r="W33" i="1" s="1"/>
  <c r="F35" i="2"/>
  <c r="BB95" i="1"/>
  <c r="BB94" i="1"/>
  <c r="AX94" i="1" s="1"/>
  <c r="T122" i="2" l="1"/>
  <c r="T121" i="2"/>
  <c r="P122" i="2"/>
  <c r="P121" i="2"/>
  <c r="AU95" i="1" s="1"/>
  <c r="AU94" i="1" s="1"/>
  <c r="R122" i="2"/>
  <c r="R121" i="2" s="1"/>
  <c r="BK122" i="2"/>
  <c r="J122" i="2" s="1"/>
  <c r="J97" i="2" s="1"/>
  <c r="W31" i="1"/>
  <c r="J33" i="2"/>
  <c r="AV95" i="1" s="1"/>
  <c r="AT95" i="1" s="1"/>
  <c r="AW94" i="1"/>
  <c r="AK30" i="1" s="1"/>
  <c r="F33" i="2"/>
  <c r="AZ95" i="1" s="1"/>
  <c r="AZ94" i="1" s="1"/>
  <c r="W29" i="1" s="1"/>
  <c r="W32" i="1"/>
  <c r="BK121" i="2" l="1"/>
  <c r="J121" i="2"/>
  <c r="J96" i="2"/>
  <c r="AV94" i="1"/>
  <c r="AK29" i="1" s="1"/>
  <c r="AT94" i="1" l="1"/>
  <c r="J30" i="2"/>
  <c r="AG95" i="1" s="1"/>
  <c r="AG94" i="1" s="1"/>
  <c r="AK26" i="1" s="1"/>
  <c r="AK35" i="1" s="1"/>
  <c r="AN95" i="1" l="1"/>
  <c r="AN94" i="1"/>
  <c r="J39" i="2"/>
</calcChain>
</file>

<file path=xl/sharedStrings.xml><?xml version="1.0" encoding="utf-8"?>
<sst xmlns="http://schemas.openxmlformats.org/spreadsheetml/2006/main" count="1078" uniqueCount="247">
  <si>
    <t>Export Komplet</t>
  </si>
  <si>
    <t/>
  </si>
  <si>
    <t>2.0</t>
  </si>
  <si>
    <t>ZAMOK</t>
  </si>
  <si>
    <t>False</t>
  </si>
  <si>
    <t>{f9895107-015c-4670-8755-359cf9585d72}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</si>
  <si>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</si>
  <si>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</si>
  <si>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</si>
  <si>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</si>
  <si>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</si>
  <si>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</si>
  <si>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</si>
  <si>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</si>
  <si>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</si>
  <si>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</si>
  <si>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Přístavba a nástavba domu č.p.550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</si>
  <si>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</si>
  <si>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</si>
  <si>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</si>
  <si>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</si>
  <si>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</si>
  <si>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</si>
  <si>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</si>
  <si>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</si>
  <si>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</si>
  <si>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</si>
  <si>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</si>
  <si>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</si>
  <si>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</si>
  <si>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</si>
  <si>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</si>
  <si>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</si>
  <si>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</si>
  <si>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</si>
  <si>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</si>
  <si>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</si>
  <si>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</si>
  <si>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</si>
  <si>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</si>
  <si>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</si>
  <si>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</si>
  <si>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</si>
  <si>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</si>
  <si>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</si>
  <si>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</si>
  <si>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</si>
  <si>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</si>
  <si>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</si>
  <si>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</si>
  <si>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</si>
  <si>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</si>
  <si>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</si>
  <si>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</si>
  <si>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</si>
  <si>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</si>
  <si>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</si>
  <si>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</si>
  <si>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</si>
  <si>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</si>
  <si>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</si>
  <si>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</si>
  <si>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</si>
  <si>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</si>
  <si>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</si>
  <si>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</si>
  <si>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</si>
  <si>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</si>
  <si>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</si>
  <si>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</si>
  <si>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</si>
  <si>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</si>
  <si>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</si>
  <si>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</si>
  <si>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</si>
  <si>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</si>
  <si>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ZTI</t>
  </si>
  <si>
    <t>Venkovní ZTI - neuznatelné náklady</t>
  </si>
  <si>
    <t>STA</t>
  </si>
  <si>
    <t>1</t>
  </si>
  <si>
    <t>{0fafb69b-a418-4ef9-b510-7f5dae059493}</t>
  </si>
  <si>
    <t>2</t>
  </si>
  <si>
    <t>KRYCÍ LIST SOUPISU PRACÍ</t>
  </si>
  <si>
    <t>Objekt:</t>
  </si>
  <si>
    <t>ZTI - Venkovní ZTI - neuznatelné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</si>
  <si>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</si>
  <si>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</si>
  <si>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</si>
  <si>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</si>
  <si>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</si>
  <si>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</si>
  <si>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</si>
  <si>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</si>
  <si>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</si>
  <si>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</si>
  <si>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</si>
  <si>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</si>
  <si>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</si>
  <si>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</si>
  <si>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</si>
  <si>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</si>
  <si>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</si>
  <si>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</si>
  <si>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</si>
  <si>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</si>
  <si>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</si>
  <si>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</si>
  <si>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</si>
  <si>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</si>
  <si>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</si>
  <si>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</si>
  <si>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</si>
  <si>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</si>
  <si>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131251104</t>
  </si>
  <si>
    <t>Hloubení jam nezapažených v hornině třídy těžitelnosti I, skupiny 3 objem do 500 m3 strojně</t>
  </si>
  <si>
    <t>m3</t>
  </si>
  <si>
    <t>CS ÚRS 2020 01</t>
  </si>
  <si>
    <t>4</t>
  </si>
  <si>
    <t>-1277753172</t>
  </si>
  <si>
    <t>VV</t>
  </si>
  <si>
    <t>VO1</t>
  </si>
  <si>
    <t>(7*3*2)</t>
  </si>
  <si>
    <t>VO2</t>
  </si>
  <si>
    <t>16*2*2</t>
  </si>
  <si>
    <t>VO3</t>
  </si>
  <si>
    <t>3,5*4*2</t>
  </si>
  <si>
    <t>Součet</t>
  </si>
  <si>
    <t>132251102</t>
  </si>
  <si>
    <t>Hloubení rýh nezapažených  š do 800 mm v hornině třídy těžitelnosti I, skupiny 3 objem do 50 m3 strojně</t>
  </si>
  <si>
    <t>-1972425399</t>
  </si>
  <si>
    <t>(3+2+3+6+4+15+4)*1,5*0,6</t>
  </si>
  <si>
    <t>3</t>
  </si>
  <si>
    <t>162751117</t>
  </si>
  <si>
    <t>Vodorovné přemístění do 10000 m výkopku/sypaniny z horniny třídy těžitelnosti I, skupiny 1 až 3</t>
  </si>
  <si>
    <t>1978522264</t>
  </si>
  <si>
    <t>134+33,3-89,81</t>
  </si>
  <si>
    <t>167151101</t>
  </si>
  <si>
    <t>Nakládání výkopku z hornin třídy těžitelnosti I, skupiny 1 až 3 do 100 m3</t>
  </si>
  <si>
    <t>-375830951</t>
  </si>
  <si>
    <t>77,49</t>
  </si>
  <si>
    <t>5</t>
  </si>
  <si>
    <t>171251201</t>
  </si>
  <si>
    <t>Uložení sypaniny na skládky nebo meziskládky</t>
  </si>
  <si>
    <t>-2134078422</t>
  </si>
  <si>
    <t>6</t>
  </si>
  <si>
    <t>171201221</t>
  </si>
  <si>
    <t>Poplatek za uložení na skládce (skládkovné) zeminy a kamení kód odpadu 17 05 04</t>
  </si>
  <si>
    <t>t</t>
  </si>
  <si>
    <t>-2022039727</t>
  </si>
  <si>
    <t>77,49*1,8</t>
  </si>
  <si>
    <t>7</t>
  </si>
  <si>
    <t>174151101</t>
  </si>
  <si>
    <t>Zásyp jam, šachet rýh nebo kolem objektů sypaninou se zhutněním</t>
  </si>
  <si>
    <t>-1391437897</t>
  </si>
  <si>
    <t>134+33,3-61,47-2,22-(6*2+15*1+3*2,5)*0,4</t>
  </si>
  <si>
    <t>8</t>
  </si>
  <si>
    <t>175111101</t>
  </si>
  <si>
    <t>Obsypání potrubí ručně sypaninou bez prohození, uloženou do 3 m</t>
  </si>
  <si>
    <t>-1511252719</t>
  </si>
  <si>
    <t>PVC 150</t>
  </si>
  <si>
    <t>(3+2+3+6+4+15+4)*0,6*0,6</t>
  </si>
  <si>
    <t>Mezisoučet</t>
  </si>
  <si>
    <t>VO1 - pod, okolo a nad</t>
  </si>
  <si>
    <t>(6*2)*(0,2+0,5)</t>
  </si>
  <si>
    <t>(6*2-1*0,5*15)*1,5</t>
  </si>
  <si>
    <t>15*1*(0,2+0,5)</t>
  </si>
  <si>
    <t>(15*1-14*1*0,5)*1,5</t>
  </si>
  <si>
    <t>3*2,5*(0,2+0,5)</t>
  </si>
  <si>
    <t>(3*2,5-8*0,5*1)*1,5</t>
  </si>
  <si>
    <t>9</t>
  </si>
  <si>
    <t>M</t>
  </si>
  <si>
    <t>58343930</t>
  </si>
  <si>
    <t>kamenivo drcené hrubé frakce 16/32</t>
  </si>
  <si>
    <t>674203653</t>
  </si>
  <si>
    <t>61,47*2</t>
  </si>
  <si>
    <t>Zakládání</t>
  </si>
  <si>
    <t>10</t>
  </si>
  <si>
    <t>213141131</t>
  </si>
  <si>
    <t>Zřízení vrstvy z geotextilie ve sklonu do 1:1 š do 3 m</t>
  </si>
  <si>
    <t>m2</t>
  </si>
  <si>
    <t>407021494</t>
  </si>
  <si>
    <t>6*2*2+(6*2+2*2)*1</t>
  </si>
  <si>
    <t>15*1*2+(15*2+1*2)*1</t>
  </si>
  <si>
    <t>3*2,5*2+(3*2+2,5*2)*1</t>
  </si>
  <si>
    <t>11</t>
  </si>
  <si>
    <t>69311060</t>
  </si>
  <si>
    <t>geotextilie netkaná separační, ochranná, filtrační, drenážní PP 200g/m2</t>
  </si>
  <si>
    <t>-279031695</t>
  </si>
  <si>
    <t>128*1,15</t>
  </si>
  <si>
    <t>Vodorovné konstrukce</t>
  </si>
  <si>
    <t>12</t>
  </si>
  <si>
    <t>451573111</t>
  </si>
  <si>
    <t>Lože pod potrubí otevřený výkop ze štěrkopísku</t>
  </si>
  <si>
    <t>-1454825039</t>
  </si>
  <si>
    <t>(3+2+3+6+4+15+4)*0,1*0,6</t>
  </si>
  <si>
    <t>Trubní vedení</t>
  </si>
  <si>
    <t>13</t>
  </si>
  <si>
    <t>230170014</t>
  </si>
  <si>
    <t>Zkouška těsnosti potrubí - zkouška DN do 250</t>
  </si>
  <si>
    <t>m</t>
  </si>
  <si>
    <t>-1324624938</t>
  </si>
  <si>
    <t>(3+2+3+6+4+15+4)</t>
  </si>
  <si>
    <t>14</t>
  </si>
  <si>
    <t>871315211</t>
  </si>
  <si>
    <t>Kanalizační potrubí z tvrdého PVC jednovrstvé tuhost třídy SN4 DN 160</t>
  </si>
  <si>
    <t>1751292008</t>
  </si>
  <si>
    <t>894812323</t>
  </si>
  <si>
    <t>Revizní a čistící šachta z PP typ DN 600/250 šachtové dno s přítokem tvaru T</t>
  </si>
  <si>
    <t>kus</t>
  </si>
  <si>
    <t>2107526036</t>
  </si>
  <si>
    <t>VO</t>
  </si>
  <si>
    <t>16</t>
  </si>
  <si>
    <t>894812331</t>
  </si>
  <si>
    <t>Revizní a čistící šachta z PP DN 600 šachtová roura korugovaná světlé hloubky 1000 mm</t>
  </si>
  <si>
    <t>-863020584</t>
  </si>
  <si>
    <t>17</t>
  </si>
  <si>
    <t>894812339</t>
  </si>
  <si>
    <t>Příplatek k rourám revizní a čistící šachty z PP DN 600 za uříznutí šachtové roury</t>
  </si>
  <si>
    <t>-1579729863</t>
  </si>
  <si>
    <t>18</t>
  </si>
  <si>
    <t>894812377</t>
  </si>
  <si>
    <t>Revizní a čistící šachta z PP DN 600 poklop litinový pro třídu zatížení D400 s teleskopickým adaptérem</t>
  </si>
  <si>
    <t>-1769487276</t>
  </si>
  <si>
    <t>19</t>
  </si>
  <si>
    <t>895941111</t>
  </si>
  <si>
    <t>Zřízení vpusti kanalizační uliční z betonových dílců typ UV-50 normální</t>
  </si>
  <si>
    <t>1061291509</t>
  </si>
  <si>
    <t>20</t>
  </si>
  <si>
    <t>56241453.1</t>
  </si>
  <si>
    <t>vpusť bez sifonu s lapačem pro šachtu průměru 315 mm, plastové dno, litinová mříž, kalový koš</t>
  </si>
  <si>
    <t>438996973</t>
  </si>
  <si>
    <t>895971111</t>
  </si>
  <si>
    <t>Zasakovací box z polypropylenu PP bez revize pro vsakování jednořadová galerie objemu do 5 m3</t>
  </si>
  <si>
    <t>soubor</t>
  </si>
  <si>
    <t>-714099931</t>
  </si>
  <si>
    <t>22</t>
  </si>
  <si>
    <t>895972241</t>
  </si>
  <si>
    <t>Filtr pro dešťovou šachtu DN 160</t>
  </si>
  <si>
    <t>46533307</t>
  </si>
  <si>
    <t>23</t>
  </si>
  <si>
    <t>895972246</t>
  </si>
  <si>
    <t>Kryt odvzdušnění DN 110</t>
  </si>
  <si>
    <t>-253366301</t>
  </si>
  <si>
    <t>24</t>
  </si>
  <si>
    <t>998276101</t>
  </si>
  <si>
    <t>Přesun hmot pro trubní vedení z trub z plastických hmot otevřený výkop</t>
  </si>
  <si>
    <t>935086990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</si>
</sst>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topLeftCell="A52" workbookViewId="0">
      <selection activeCell="L84" sqref="L84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75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76"/>
      <c r="AL5" s="276"/>
      <c r="AM5" s="276"/>
      <c r="AN5" s="276"/>
      <c r="AO5" s="276"/>
      <c r="AP5" s="23"/>
      <c r="AQ5" s="23"/>
      <c r="AR5" s="21"/>
      <c r="BE5" s="272" t="s">
        <v>14</v>
      </c>
      <c r="BS5" s="18" t="s">
        <v>6</v>
      </c>
    </row>
    <row r="6" spans="1:74" s="1" customFormat="1" ht="36.9" customHeight="1">
      <c r="B6" s="22"/>
      <c r="C6" s="23"/>
      <c r="D6" s="29" t="s">
        <v>15</v>
      </c>
      <c r="E6" s="23"/>
      <c r="F6" s="23"/>
      <c r="G6" s="23"/>
      <c r="H6" s="23"/>
      <c r="I6" s="23"/>
      <c r="J6" s="23"/>
      <c r="K6" s="277" t="s">
        <v>16</v>
      </c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  <c r="AA6" s="276"/>
      <c r="AB6" s="276"/>
      <c r="AC6" s="276"/>
      <c r="AD6" s="276"/>
      <c r="AE6" s="276"/>
      <c r="AF6" s="276"/>
      <c r="AG6" s="276"/>
      <c r="AH6" s="276"/>
      <c r="AI6" s="276"/>
      <c r="AJ6" s="276"/>
      <c r="AK6" s="276"/>
      <c r="AL6" s="276"/>
      <c r="AM6" s="276"/>
      <c r="AN6" s="276"/>
      <c r="AO6" s="276"/>
      <c r="AP6" s="23"/>
      <c r="AQ6" s="23"/>
      <c r="AR6" s="21"/>
      <c r="BE6" s="273"/>
      <c r="BS6" s="18" t="s">
        <v>6</v>
      </c>
    </row>
    <row r="7" spans="1:74" s="1" customFormat="1" ht="12" customHeight="1">
      <c r="B7" s="22"/>
      <c r="C7" s="23"/>
      <c r="D7" s="30" t="s">
        <v>17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8" t="s">
        <v>1</v>
      </c>
      <c r="AO7" s="23"/>
      <c r="AP7" s="23"/>
      <c r="AQ7" s="23"/>
      <c r="AR7" s="21"/>
      <c r="BE7" s="273"/>
      <c r="BS7" s="18" t="s">
        <v>6</v>
      </c>
    </row>
    <row r="8" spans="1:74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8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31"/>
      <c r="AO8" s="23"/>
      <c r="AP8" s="23"/>
      <c r="AQ8" s="23"/>
      <c r="AR8" s="21"/>
      <c r="BE8" s="273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73"/>
      <c r="BS9" s="18" t="s">
        <v>6</v>
      </c>
    </row>
    <row r="10" spans="1:74" s="1" customFormat="1" ht="12" customHeight="1">
      <c r="B10" s="22"/>
      <c r="C10" s="23"/>
      <c r="D10" s="30" t="s">
        <v>22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23</v>
      </c>
      <c r="AL10" s="23"/>
      <c r="AM10" s="23"/>
      <c r="AN10" s="28" t="s">
        <v>1</v>
      </c>
      <c r="AO10" s="23"/>
      <c r="AP10" s="23"/>
      <c r="AQ10" s="23"/>
      <c r="AR10" s="21"/>
      <c r="BE10" s="273"/>
      <c r="BS10" s="18" t="s">
        <v>6</v>
      </c>
    </row>
    <row r="11" spans="1:74" s="1" customFormat="1" ht="18.45" customHeight="1">
      <c r="B11" s="22"/>
      <c r="C11" s="23"/>
      <c r="D11" s="23"/>
      <c r="E11" s="28" t="s">
        <v>20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24</v>
      </c>
      <c r="AL11" s="23"/>
      <c r="AM11" s="23"/>
      <c r="AN11" s="28" t="s">
        <v>1</v>
      </c>
      <c r="AO11" s="23"/>
      <c r="AP11" s="23"/>
      <c r="AQ11" s="23"/>
      <c r="AR11" s="21"/>
      <c r="BE11" s="273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73"/>
      <c r="BS12" s="18" t="s">
        <v>6</v>
      </c>
    </row>
    <row r="13" spans="1:74" s="1" customFormat="1" ht="12" customHeight="1">
      <c r="B13" s="22"/>
      <c r="C13" s="23"/>
      <c r="D13" s="30" t="s">
        <v>25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23</v>
      </c>
      <c r="AL13" s="23"/>
      <c r="AM13" s="23"/>
      <c r="AN13" s="32" t="s">
        <v>26</v>
      </c>
      <c r="AO13" s="23"/>
      <c r="AP13" s="23"/>
      <c r="AQ13" s="23"/>
      <c r="AR13" s="21"/>
      <c r="BE13" s="273"/>
      <c r="BS13" s="18" t="s">
        <v>6</v>
      </c>
    </row>
    <row r="14" spans="1:74" ht="13.2">
      <c r="B14" s="22"/>
      <c r="C14" s="23"/>
      <c r="D14" s="23"/>
      <c r="E14" s="278" t="s">
        <v>26</v>
      </c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30" t="s">
        <v>24</v>
      </c>
      <c r="AL14" s="23"/>
      <c r="AM14" s="23"/>
      <c r="AN14" s="32" t="s">
        <v>26</v>
      </c>
      <c r="AO14" s="23"/>
      <c r="AP14" s="23"/>
      <c r="AQ14" s="23"/>
      <c r="AR14" s="21"/>
      <c r="BE14" s="273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73"/>
      <c r="BS15" s="18" t="s">
        <v>4</v>
      </c>
    </row>
    <row r="16" spans="1:74" s="1" customFormat="1" ht="12" customHeight="1">
      <c r="B16" s="22"/>
      <c r="C16" s="23"/>
      <c r="D16" s="30" t="s">
        <v>27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23</v>
      </c>
      <c r="AL16" s="23"/>
      <c r="AM16" s="23"/>
      <c r="AN16" s="28" t="s">
        <v>1</v>
      </c>
      <c r="AO16" s="23"/>
      <c r="AP16" s="23"/>
      <c r="AQ16" s="23"/>
      <c r="AR16" s="21"/>
      <c r="BE16" s="273"/>
      <c r="BS16" s="18" t="s">
        <v>4</v>
      </c>
    </row>
    <row r="17" spans="1:71" s="1" customFormat="1" ht="18.45" customHeight="1">
      <c r="B17" s="22"/>
      <c r="C17" s="23"/>
      <c r="D17" s="23"/>
      <c r="E17" s="28" t="s">
        <v>20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24</v>
      </c>
      <c r="AL17" s="23"/>
      <c r="AM17" s="23"/>
      <c r="AN17" s="28" t="s">
        <v>1</v>
      </c>
      <c r="AO17" s="23"/>
      <c r="AP17" s="23"/>
      <c r="AQ17" s="23"/>
      <c r="AR17" s="21"/>
      <c r="BE17" s="273"/>
      <c r="BS17" s="18" t="s">
        <v>28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73"/>
      <c r="BS18" s="18" t="s">
        <v>6</v>
      </c>
    </row>
    <row r="19" spans="1:71" s="1" customFormat="1" ht="12" customHeight="1">
      <c r="B19" s="22"/>
      <c r="C19" s="23"/>
      <c r="D19" s="30" t="s">
        <v>29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23</v>
      </c>
      <c r="AL19" s="23"/>
      <c r="AM19" s="23"/>
      <c r="AN19" s="28" t="s">
        <v>1</v>
      </c>
      <c r="AO19" s="23"/>
      <c r="AP19" s="23"/>
      <c r="AQ19" s="23"/>
      <c r="AR19" s="21"/>
      <c r="BE19" s="273"/>
      <c r="BS19" s="18" t="s">
        <v>6</v>
      </c>
    </row>
    <row r="20" spans="1:71" s="1" customFormat="1" ht="18.45" customHeight="1">
      <c r="B20" s="22"/>
      <c r="C20" s="23"/>
      <c r="D20" s="23"/>
      <c r="E20" s="28" t="s">
        <v>20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24</v>
      </c>
      <c r="AL20" s="23"/>
      <c r="AM20" s="23"/>
      <c r="AN20" s="28" t="s">
        <v>1</v>
      </c>
      <c r="AO20" s="23"/>
      <c r="AP20" s="23"/>
      <c r="AQ20" s="23"/>
      <c r="AR20" s="21"/>
      <c r="BE20" s="273"/>
      <c r="BS20" s="18" t="s">
        <v>28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73"/>
    </row>
    <row r="22" spans="1:71" s="1" customFormat="1" ht="12" customHeight="1">
      <c r="B22" s="22"/>
      <c r="C22" s="23"/>
      <c r="D22" s="30" t="s">
        <v>30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73"/>
    </row>
    <row r="23" spans="1:71" s="1" customFormat="1" ht="16.5" customHeight="1">
      <c r="B23" s="22"/>
      <c r="C23" s="23"/>
      <c r="D23" s="23"/>
      <c r="E23" s="280" t="s">
        <v>1</v>
      </c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0"/>
      <c r="AB23" s="280"/>
      <c r="AC23" s="280"/>
      <c r="AD23" s="280"/>
      <c r="AE23" s="280"/>
      <c r="AF23" s="280"/>
      <c r="AG23" s="280"/>
      <c r="AH23" s="280"/>
      <c r="AI23" s="280"/>
      <c r="AJ23" s="280"/>
      <c r="AK23" s="280"/>
      <c r="AL23" s="280"/>
      <c r="AM23" s="280"/>
      <c r="AN23" s="280"/>
      <c r="AO23" s="23"/>
      <c r="AP23" s="23"/>
      <c r="AQ23" s="23"/>
      <c r="AR23" s="21"/>
      <c r="BE23" s="273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73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73"/>
    </row>
    <row r="26" spans="1:71" s="2" customFormat="1" ht="25.95" customHeight="1">
      <c r="A26" s="35"/>
      <c r="B26" s="36"/>
      <c r="C26" s="37"/>
      <c r="D26" s="38" t="s">
        <v>31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81">
        <f>ROUND(AG94,2)</f>
        <v>0</v>
      </c>
      <c r="AL26" s="282"/>
      <c r="AM26" s="282"/>
      <c r="AN26" s="282"/>
      <c r="AO26" s="282"/>
      <c r="AP26" s="37"/>
      <c r="AQ26" s="37"/>
      <c r="AR26" s="40"/>
      <c r="BE26" s="273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73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83" t="s">
        <v>32</v>
      </c>
      <c r="M28" s="283"/>
      <c r="N28" s="283"/>
      <c r="O28" s="283"/>
      <c r="P28" s="283"/>
      <c r="Q28" s="37"/>
      <c r="R28" s="37"/>
      <c r="S28" s="37"/>
      <c r="T28" s="37"/>
      <c r="U28" s="37"/>
      <c r="V28" s="37"/>
      <c r="W28" s="283" t="s">
        <v>33</v>
      </c>
      <c r="X28" s="283"/>
      <c r="Y28" s="283"/>
      <c r="Z28" s="283"/>
      <c r="AA28" s="283"/>
      <c r="AB28" s="283"/>
      <c r="AC28" s="283"/>
      <c r="AD28" s="283"/>
      <c r="AE28" s="283"/>
      <c r="AF28" s="37"/>
      <c r="AG28" s="37"/>
      <c r="AH28" s="37"/>
      <c r="AI28" s="37"/>
      <c r="AJ28" s="37"/>
      <c r="AK28" s="283" t="s">
        <v>34</v>
      </c>
      <c r="AL28" s="283"/>
      <c r="AM28" s="283"/>
      <c r="AN28" s="283"/>
      <c r="AO28" s="283"/>
      <c r="AP28" s="37"/>
      <c r="AQ28" s="37"/>
      <c r="AR28" s="40"/>
      <c r="BE28" s="273"/>
    </row>
    <row r="29" spans="1:71" s="3" customFormat="1" ht="14.4" customHeight="1">
      <c r="B29" s="41"/>
      <c r="C29" s="42"/>
      <c r="D29" s="30" t="s">
        <v>35</v>
      </c>
      <c r="E29" s="42"/>
      <c r="F29" s="30" t="s">
        <v>36</v>
      </c>
      <c r="G29" s="42"/>
      <c r="H29" s="42"/>
      <c r="I29" s="42"/>
      <c r="J29" s="42"/>
      <c r="K29" s="42"/>
      <c r="L29" s="286">
        <v>0.21</v>
      </c>
      <c r="M29" s="285"/>
      <c r="N29" s="285"/>
      <c r="O29" s="285"/>
      <c r="P29" s="285"/>
      <c r="Q29" s="42"/>
      <c r="R29" s="42"/>
      <c r="S29" s="42"/>
      <c r="T29" s="42"/>
      <c r="U29" s="42"/>
      <c r="V29" s="42"/>
      <c r="W29" s="284">
        <f>ROUND(AZ94, 2)</f>
        <v>0</v>
      </c>
      <c r="X29" s="285"/>
      <c r="Y29" s="285"/>
      <c r="Z29" s="285"/>
      <c r="AA29" s="285"/>
      <c r="AB29" s="285"/>
      <c r="AC29" s="285"/>
      <c r="AD29" s="285"/>
      <c r="AE29" s="285"/>
      <c r="AF29" s="42"/>
      <c r="AG29" s="42"/>
      <c r="AH29" s="42"/>
      <c r="AI29" s="42"/>
      <c r="AJ29" s="42"/>
      <c r="AK29" s="284">
        <f>ROUND(AV94, 2)</f>
        <v>0</v>
      </c>
      <c r="AL29" s="285"/>
      <c r="AM29" s="285"/>
      <c r="AN29" s="285"/>
      <c r="AO29" s="285"/>
      <c r="AP29" s="42"/>
      <c r="AQ29" s="42"/>
      <c r="AR29" s="43"/>
      <c r="BE29" s="274"/>
    </row>
    <row r="30" spans="1:71" s="3" customFormat="1" ht="14.4" customHeight="1">
      <c r="B30" s="41"/>
      <c r="C30" s="42"/>
      <c r="D30" s="42"/>
      <c r="E30" s="42"/>
      <c r="F30" s="30" t="s">
        <v>37</v>
      </c>
      <c r="G30" s="42"/>
      <c r="H30" s="42"/>
      <c r="I30" s="42"/>
      <c r="J30" s="42"/>
      <c r="K30" s="42"/>
      <c r="L30" s="286">
        <v>0.15</v>
      </c>
      <c r="M30" s="285"/>
      <c r="N30" s="285"/>
      <c r="O30" s="285"/>
      <c r="P30" s="285"/>
      <c r="Q30" s="42"/>
      <c r="R30" s="42"/>
      <c r="S30" s="42"/>
      <c r="T30" s="42"/>
      <c r="U30" s="42"/>
      <c r="V30" s="42"/>
      <c r="W30" s="284">
        <f>ROUND(BA94, 2)</f>
        <v>0</v>
      </c>
      <c r="X30" s="285"/>
      <c r="Y30" s="285"/>
      <c r="Z30" s="285"/>
      <c r="AA30" s="285"/>
      <c r="AB30" s="285"/>
      <c r="AC30" s="285"/>
      <c r="AD30" s="285"/>
      <c r="AE30" s="285"/>
      <c r="AF30" s="42"/>
      <c r="AG30" s="42"/>
      <c r="AH30" s="42"/>
      <c r="AI30" s="42"/>
      <c r="AJ30" s="42"/>
      <c r="AK30" s="284">
        <f>ROUND(AW94, 2)</f>
        <v>0</v>
      </c>
      <c r="AL30" s="285"/>
      <c r="AM30" s="285"/>
      <c r="AN30" s="285"/>
      <c r="AO30" s="285"/>
      <c r="AP30" s="42"/>
      <c r="AQ30" s="42"/>
      <c r="AR30" s="43"/>
      <c r="BE30" s="274"/>
    </row>
    <row r="31" spans="1:71" s="3" customFormat="1" ht="14.4" hidden="1" customHeight="1">
      <c r="B31" s="41"/>
      <c r="C31" s="42"/>
      <c r="D31" s="42"/>
      <c r="E31" s="42"/>
      <c r="F31" s="30" t="s">
        <v>38</v>
      </c>
      <c r="G31" s="42"/>
      <c r="H31" s="42"/>
      <c r="I31" s="42"/>
      <c r="J31" s="42"/>
      <c r="K31" s="42"/>
      <c r="L31" s="286">
        <v>0.21</v>
      </c>
      <c r="M31" s="285"/>
      <c r="N31" s="285"/>
      <c r="O31" s="285"/>
      <c r="P31" s="285"/>
      <c r="Q31" s="42"/>
      <c r="R31" s="42"/>
      <c r="S31" s="42"/>
      <c r="T31" s="42"/>
      <c r="U31" s="42"/>
      <c r="V31" s="42"/>
      <c r="W31" s="284">
        <f>ROUND(BB94, 2)</f>
        <v>0</v>
      </c>
      <c r="X31" s="285"/>
      <c r="Y31" s="285"/>
      <c r="Z31" s="285"/>
      <c r="AA31" s="285"/>
      <c r="AB31" s="285"/>
      <c r="AC31" s="285"/>
      <c r="AD31" s="285"/>
      <c r="AE31" s="285"/>
      <c r="AF31" s="42"/>
      <c r="AG31" s="42"/>
      <c r="AH31" s="42"/>
      <c r="AI31" s="42"/>
      <c r="AJ31" s="42"/>
      <c r="AK31" s="284">
        <v>0</v>
      </c>
      <c r="AL31" s="285"/>
      <c r="AM31" s="285"/>
      <c r="AN31" s="285"/>
      <c r="AO31" s="285"/>
      <c r="AP31" s="42"/>
      <c r="AQ31" s="42"/>
      <c r="AR31" s="43"/>
      <c r="BE31" s="274"/>
    </row>
    <row r="32" spans="1:71" s="3" customFormat="1" ht="14.4" hidden="1" customHeight="1">
      <c r="B32" s="41"/>
      <c r="C32" s="42"/>
      <c r="D32" s="42"/>
      <c r="E32" s="42"/>
      <c r="F32" s="30" t="s">
        <v>39</v>
      </c>
      <c r="G32" s="42"/>
      <c r="H32" s="42"/>
      <c r="I32" s="42"/>
      <c r="J32" s="42"/>
      <c r="K32" s="42"/>
      <c r="L32" s="286">
        <v>0.15</v>
      </c>
      <c r="M32" s="285"/>
      <c r="N32" s="285"/>
      <c r="O32" s="285"/>
      <c r="P32" s="285"/>
      <c r="Q32" s="42"/>
      <c r="R32" s="42"/>
      <c r="S32" s="42"/>
      <c r="T32" s="42"/>
      <c r="U32" s="42"/>
      <c r="V32" s="42"/>
      <c r="W32" s="284">
        <f>ROUND(BC94, 2)</f>
        <v>0</v>
      </c>
      <c r="X32" s="285"/>
      <c r="Y32" s="285"/>
      <c r="Z32" s="285"/>
      <c r="AA32" s="285"/>
      <c r="AB32" s="285"/>
      <c r="AC32" s="285"/>
      <c r="AD32" s="285"/>
      <c r="AE32" s="285"/>
      <c r="AF32" s="42"/>
      <c r="AG32" s="42"/>
      <c r="AH32" s="42"/>
      <c r="AI32" s="42"/>
      <c r="AJ32" s="42"/>
      <c r="AK32" s="284">
        <v>0</v>
      </c>
      <c r="AL32" s="285"/>
      <c r="AM32" s="285"/>
      <c r="AN32" s="285"/>
      <c r="AO32" s="285"/>
      <c r="AP32" s="42"/>
      <c r="AQ32" s="42"/>
      <c r="AR32" s="43"/>
      <c r="BE32" s="274"/>
    </row>
    <row r="33" spans="1:57" s="3" customFormat="1" ht="14.4" hidden="1" customHeight="1">
      <c r="B33" s="41"/>
      <c r="C33" s="42"/>
      <c r="D33" s="42"/>
      <c r="E33" s="42"/>
      <c r="F33" s="30" t="s">
        <v>40</v>
      </c>
      <c r="G33" s="42"/>
      <c r="H33" s="42"/>
      <c r="I33" s="42"/>
      <c r="J33" s="42"/>
      <c r="K33" s="42"/>
      <c r="L33" s="286">
        <v>0</v>
      </c>
      <c r="M33" s="285"/>
      <c r="N33" s="285"/>
      <c r="O33" s="285"/>
      <c r="P33" s="285"/>
      <c r="Q33" s="42"/>
      <c r="R33" s="42"/>
      <c r="S33" s="42"/>
      <c r="T33" s="42"/>
      <c r="U33" s="42"/>
      <c r="V33" s="42"/>
      <c r="W33" s="284">
        <f>ROUND(BD94, 2)</f>
        <v>0</v>
      </c>
      <c r="X33" s="285"/>
      <c r="Y33" s="285"/>
      <c r="Z33" s="285"/>
      <c r="AA33" s="285"/>
      <c r="AB33" s="285"/>
      <c r="AC33" s="285"/>
      <c r="AD33" s="285"/>
      <c r="AE33" s="285"/>
      <c r="AF33" s="42"/>
      <c r="AG33" s="42"/>
      <c r="AH33" s="42"/>
      <c r="AI33" s="42"/>
      <c r="AJ33" s="42"/>
      <c r="AK33" s="284">
        <v>0</v>
      </c>
      <c r="AL33" s="285"/>
      <c r="AM33" s="285"/>
      <c r="AN33" s="285"/>
      <c r="AO33" s="285"/>
      <c r="AP33" s="42"/>
      <c r="AQ33" s="42"/>
      <c r="AR33" s="43"/>
      <c r="BE33" s="274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73"/>
    </row>
    <row r="35" spans="1:57" s="2" customFormat="1" ht="25.95" customHeight="1">
      <c r="A35" s="35"/>
      <c r="B35" s="36"/>
      <c r="C35" s="44"/>
      <c r="D35" s="45" t="s">
        <v>41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42</v>
      </c>
      <c r="U35" s="46"/>
      <c r="V35" s="46"/>
      <c r="W35" s="46"/>
      <c r="X35" s="287" t="s">
        <v>43</v>
      </c>
      <c r="Y35" s="288"/>
      <c r="Z35" s="288"/>
      <c r="AA35" s="288"/>
      <c r="AB35" s="288"/>
      <c r="AC35" s="46"/>
      <c r="AD35" s="46"/>
      <c r="AE35" s="46"/>
      <c r="AF35" s="46"/>
      <c r="AG35" s="46"/>
      <c r="AH35" s="46"/>
      <c r="AI35" s="46"/>
      <c r="AJ35" s="46"/>
      <c r="AK35" s="289">
        <f>SUM(AK26:AK33)</f>
        <v>0</v>
      </c>
      <c r="AL35" s="288"/>
      <c r="AM35" s="288"/>
      <c r="AN35" s="288"/>
      <c r="AO35" s="290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>
      <c r="B49" s="48"/>
      <c r="C49" s="49"/>
      <c r="D49" s="50" t="s">
        <v>44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45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0.199999999999999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0.199999999999999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0.199999999999999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0.199999999999999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0.199999999999999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0.199999999999999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0.199999999999999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0.199999999999999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0.199999999999999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0.19999999999999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3.2">
      <c r="A60" s="35"/>
      <c r="B60" s="36"/>
      <c r="C60" s="37"/>
      <c r="D60" s="53" t="s">
        <v>46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47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46</v>
      </c>
      <c r="AI60" s="39"/>
      <c r="AJ60" s="39"/>
      <c r="AK60" s="39"/>
      <c r="AL60" s="39"/>
      <c r="AM60" s="53" t="s">
        <v>47</v>
      </c>
      <c r="AN60" s="39"/>
      <c r="AO60" s="39"/>
      <c r="AP60" s="37"/>
      <c r="AQ60" s="37"/>
      <c r="AR60" s="40"/>
      <c r="BE60" s="35"/>
    </row>
    <row r="61" spans="1:57" ht="10.199999999999999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0.199999999999999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0.199999999999999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.2">
      <c r="A64" s="35"/>
      <c r="B64" s="36"/>
      <c r="C64" s="37"/>
      <c r="D64" s="50" t="s">
        <v>48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49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0.199999999999999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0.199999999999999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0.199999999999999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0.199999999999999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0.19999999999999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0.199999999999999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0.199999999999999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0.199999999999999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0.199999999999999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0.199999999999999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3.2">
      <c r="A75" s="35"/>
      <c r="B75" s="36"/>
      <c r="C75" s="37"/>
      <c r="D75" s="53" t="s">
        <v>46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47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46</v>
      </c>
      <c r="AI75" s="39"/>
      <c r="AJ75" s="39"/>
      <c r="AK75" s="39"/>
      <c r="AL75" s="39"/>
      <c r="AM75" s="53" t="s">
        <v>47</v>
      </c>
      <c r="AN75" s="39"/>
      <c r="AO75" s="39"/>
      <c r="AP75" s="37"/>
      <c r="AQ75" s="37"/>
      <c r="AR75" s="40"/>
      <c r="BE75" s="35"/>
    </row>
    <row r="76" spans="1:57" s="2" customFormat="1" ht="10.199999999999999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" customHeight="1">
      <c r="A82" s="35"/>
      <c r="B82" s="36"/>
      <c r="C82" s="24" t="s">
        <v>50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" customHeight="1">
      <c r="B85" s="62"/>
      <c r="C85" s="63" t="s">
        <v>15</v>
      </c>
      <c r="D85" s="64"/>
      <c r="E85" s="64"/>
      <c r="F85" s="64"/>
      <c r="G85" s="64"/>
      <c r="H85" s="64"/>
      <c r="I85" s="64"/>
      <c r="J85" s="64"/>
      <c r="K85" s="64"/>
      <c r="L85" s="291" t="str">
        <f>K6</f>
        <v>Přístavba a nástavba domu č.p.550</v>
      </c>
      <c r="M85" s="292"/>
      <c r="N85" s="292"/>
      <c r="O85" s="292"/>
      <c r="P85" s="292"/>
      <c r="Q85" s="292"/>
      <c r="R85" s="292"/>
      <c r="S85" s="292"/>
      <c r="T85" s="292"/>
      <c r="U85" s="292"/>
      <c r="V85" s="292"/>
      <c r="W85" s="292"/>
      <c r="X85" s="292"/>
      <c r="Y85" s="292"/>
      <c r="Z85" s="292"/>
      <c r="AA85" s="292"/>
      <c r="AB85" s="292"/>
      <c r="AC85" s="292"/>
      <c r="AD85" s="292"/>
      <c r="AE85" s="292"/>
      <c r="AF85" s="292"/>
      <c r="AG85" s="292"/>
      <c r="AH85" s="292"/>
      <c r="AI85" s="292"/>
      <c r="AJ85" s="292"/>
      <c r="AK85" s="292"/>
      <c r="AL85" s="292"/>
      <c r="AM85" s="292"/>
      <c r="AN85" s="292"/>
      <c r="AO85" s="292"/>
      <c r="AP85" s="64"/>
      <c r="AQ85" s="64"/>
      <c r="AR85" s="65"/>
    </row>
    <row r="86" spans="1:91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19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21</v>
      </c>
      <c r="AJ87" s="37"/>
      <c r="AK87" s="37"/>
      <c r="AL87" s="37"/>
      <c r="AM87" s="293" t="str">
        <f>IF(AN8= "","",AN8)</f>
        <v/>
      </c>
      <c r="AN87" s="293"/>
      <c r="AO87" s="37"/>
      <c r="AP87" s="37"/>
      <c r="AQ87" s="37"/>
      <c r="AR87" s="40"/>
      <c r="BE87" s="35"/>
    </row>
    <row r="88" spans="1:91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15" customHeight="1">
      <c r="A89" s="35"/>
      <c r="B89" s="36"/>
      <c r="C89" s="30" t="s">
        <v>22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27</v>
      </c>
      <c r="AJ89" s="37"/>
      <c r="AK89" s="37"/>
      <c r="AL89" s="37"/>
      <c r="AM89" s="294" t="str">
        <f>IF(E17="","",E17)</f>
        <v xml:space="preserve"> </v>
      </c>
      <c r="AN89" s="295"/>
      <c r="AO89" s="295"/>
      <c r="AP89" s="295"/>
      <c r="AQ89" s="37"/>
      <c r="AR89" s="40"/>
      <c r="AS89" s="296" t="s">
        <v>51</v>
      </c>
      <c r="AT89" s="297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15" customHeight="1">
      <c r="A90" s="35"/>
      <c r="B90" s="36"/>
      <c r="C90" s="30" t="s">
        <v>25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29</v>
      </c>
      <c r="AJ90" s="37"/>
      <c r="AK90" s="37"/>
      <c r="AL90" s="37"/>
      <c r="AM90" s="294" t="str">
        <f>IF(E20="","",E20)</f>
        <v xml:space="preserve"> </v>
      </c>
      <c r="AN90" s="295"/>
      <c r="AO90" s="295"/>
      <c r="AP90" s="295"/>
      <c r="AQ90" s="37"/>
      <c r="AR90" s="40"/>
      <c r="AS90" s="298"/>
      <c r="AT90" s="299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00"/>
      <c r="AT91" s="301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02" t="s">
        <v>52</v>
      </c>
      <c r="D92" s="303"/>
      <c r="E92" s="303"/>
      <c r="F92" s="303"/>
      <c r="G92" s="303"/>
      <c r="H92" s="74"/>
      <c r="I92" s="304" t="s">
        <v>53</v>
      </c>
      <c r="J92" s="303"/>
      <c r="K92" s="303"/>
      <c r="L92" s="303"/>
      <c r="M92" s="303"/>
      <c r="N92" s="303"/>
      <c r="O92" s="303"/>
      <c r="P92" s="303"/>
      <c r="Q92" s="303"/>
      <c r="R92" s="303"/>
      <c r="S92" s="303"/>
      <c r="T92" s="303"/>
      <c r="U92" s="303"/>
      <c r="V92" s="303"/>
      <c r="W92" s="303"/>
      <c r="X92" s="303"/>
      <c r="Y92" s="303"/>
      <c r="Z92" s="303"/>
      <c r="AA92" s="303"/>
      <c r="AB92" s="303"/>
      <c r="AC92" s="303"/>
      <c r="AD92" s="303"/>
      <c r="AE92" s="303"/>
      <c r="AF92" s="303"/>
      <c r="AG92" s="305" t="s">
        <v>54</v>
      </c>
      <c r="AH92" s="303"/>
      <c r="AI92" s="303"/>
      <c r="AJ92" s="303"/>
      <c r="AK92" s="303"/>
      <c r="AL92" s="303"/>
      <c r="AM92" s="303"/>
      <c r="AN92" s="304" t="s">
        <v>55</v>
      </c>
      <c r="AO92" s="303"/>
      <c r="AP92" s="306"/>
      <c r="AQ92" s="75" t="s">
        <v>56</v>
      </c>
      <c r="AR92" s="40"/>
      <c r="AS92" s="76" t="s">
        <v>57</v>
      </c>
      <c r="AT92" s="77" t="s">
        <v>58</v>
      </c>
      <c r="AU92" s="77" t="s">
        <v>59</v>
      </c>
      <c r="AV92" s="77" t="s">
        <v>60</v>
      </c>
      <c r="AW92" s="77" t="s">
        <v>61</v>
      </c>
      <c r="AX92" s="77" t="s">
        <v>62</v>
      </c>
      <c r="AY92" s="77" t="s">
        <v>63</v>
      </c>
      <c r="AZ92" s="77" t="s">
        <v>64</v>
      </c>
      <c r="BA92" s="77" t="s">
        <v>65</v>
      </c>
      <c r="BB92" s="77" t="s">
        <v>66</v>
      </c>
      <c r="BC92" s="77" t="s">
        <v>67</v>
      </c>
      <c r="BD92" s="78" t="s">
        <v>68</v>
      </c>
      <c r="BE92" s="35"/>
    </row>
    <row r="93" spans="1:91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" customHeight="1">
      <c r="B94" s="82"/>
      <c r="C94" s="83" t="s">
        <v>69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10">
        <f>ROUND(AG95,2)</f>
        <v>0</v>
      </c>
      <c r="AH94" s="310"/>
      <c r="AI94" s="310"/>
      <c r="AJ94" s="310"/>
      <c r="AK94" s="310"/>
      <c r="AL94" s="310"/>
      <c r="AM94" s="310"/>
      <c r="AN94" s="311">
        <f>SUM(AG94,AT94)</f>
        <v>0</v>
      </c>
      <c r="AO94" s="311"/>
      <c r="AP94" s="311"/>
      <c r="AQ94" s="86" t="s">
        <v>1</v>
      </c>
      <c r="AR94" s="87"/>
      <c r="AS94" s="88">
        <f>ROUND(AS95,2)</f>
        <v>0</v>
      </c>
      <c r="AT94" s="89">
        <f>ROUND(SUM(AV94:AW94),2)</f>
        <v>0</v>
      </c>
      <c r="AU94" s="90">
        <f>ROUND(AU95,5)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ROUND(AZ95,2)</f>
        <v>0</v>
      </c>
      <c r="BA94" s="89">
        <f>ROUND(BA95,2)</f>
        <v>0</v>
      </c>
      <c r="BB94" s="89">
        <f>ROUND(BB95,2)</f>
        <v>0</v>
      </c>
      <c r="BC94" s="89">
        <f>ROUND(BC95,2)</f>
        <v>0</v>
      </c>
      <c r="BD94" s="91">
        <f>ROUND(BD95,2)</f>
        <v>0</v>
      </c>
      <c r="BS94" s="92" t="s">
        <v>70</v>
      </c>
      <c r="BT94" s="92" t="s">
        <v>71</v>
      </c>
      <c r="BU94" s="93" t="s">
        <v>72</v>
      </c>
      <c r="BV94" s="92" t="s">
        <v>73</v>
      </c>
      <c r="BW94" s="92" t="s">
        <v>5</v>
      </c>
      <c r="BX94" s="92" t="s">
        <v>74</v>
      </c>
      <c r="CL94" s="92" t="s">
        <v>1</v>
      </c>
    </row>
    <row r="95" spans="1:91" s="7" customFormat="1" ht="16.5" customHeight="1">
      <c r="A95" s="94" t="s">
        <v>75</v>
      </c>
      <c r="B95" s="95"/>
      <c r="C95" s="96"/>
      <c r="D95" s="309" t="s">
        <v>76</v>
      </c>
      <c r="E95" s="309"/>
      <c r="F95" s="309"/>
      <c r="G95" s="309"/>
      <c r="H95" s="309"/>
      <c r="I95" s="97"/>
      <c r="J95" s="309" t="s">
        <v>77</v>
      </c>
      <c r="K95" s="309"/>
      <c r="L95" s="309"/>
      <c r="M95" s="309"/>
      <c r="N95" s="309"/>
      <c r="O95" s="309"/>
      <c r="P95" s="309"/>
      <c r="Q95" s="309"/>
      <c r="R95" s="309"/>
      <c r="S95" s="309"/>
      <c r="T95" s="309"/>
      <c r="U95" s="309"/>
      <c r="V95" s="309"/>
      <c r="W95" s="309"/>
      <c r="X95" s="309"/>
      <c r="Y95" s="309"/>
      <c r="Z95" s="309"/>
      <c r="AA95" s="309"/>
      <c r="AB95" s="309"/>
      <c r="AC95" s="309"/>
      <c r="AD95" s="309"/>
      <c r="AE95" s="309"/>
      <c r="AF95" s="309"/>
      <c r="AG95" s="307">
        <f>'ZTI - Venkovní ZTI - neuz...'!J30</f>
        <v>0</v>
      </c>
      <c r="AH95" s="308"/>
      <c r="AI95" s="308"/>
      <c r="AJ95" s="308"/>
      <c r="AK95" s="308"/>
      <c r="AL95" s="308"/>
      <c r="AM95" s="308"/>
      <c r="AN95" s="307">
        <f>SUM(AG95,AT95)</f>
        <v>0</v>
      </c>
      <c r="AO95" s="308"/>
      <c r="AP95" s="308"/>
      <c r="AQ95" s="98" t="s">
        <v>78</v>
      </c>
      <c r="AR95" s="99"/>
      <c r="AS95" s="100">
        <v>0</v>
      </c>
      <c r="AT95" s="101">
        <f>ROUND(SUM(AV95:AW95),2)</f>
        <v>0</v>
      </c>
      <c r="AU95" s="102">
        <f>'ZTI - Venkovní ZTI - neuz...'!P121</f>
        <v>0</v>
      </c>
      <c r="AV95" s="101">
        <f>'ZTI - Venkovní ZTI - neuz...'!J33</f>
        <v>0</v>
      </c>
      <c r="AW95" s="101">
        <f>'ZTI - Venkovní ZTI - neuz...'!J34</f>
        <v>0</v>
      </c>
      <c r="AX95" s="101">
        <f>'ZTI - Venkovní ZTI - neuz...'!J35</f>
        <v>0</v>
      </c>
      <c r="AY95" s="101">
        <f>'ZTI - Venkovní ZTI - neuz...'!J36</f>
        <v>0</v>
      </c>
      <c r="AZ95" s="101">
        <f>'ZTI - Venkovní ZTI - neuz...'!F33</f>
        <v>0</v>
      </c>
      <c r="BA95" s="101">
        <f>'ZTI - Venkovní ZTI - neuz...'!F34</f>
        <v>0</v>
      </c>
      <c r="BB95" s="101">
        <f>'ZTI - Venkovní ZTI - neuz...'!F35</f>
        <v>0</v>
      </c>
      <c r="BC95" s="101">
        <f>'ZTI - Venkovní ZTI - neuz...'!F36</f>
        <v>0</v>
      </c>
      <c r="BD95" s="103">
        <f>'ZTI - Venkovní ZTI - neuz...'!F37</f>
        <v>0</v>
      </c>
      <c r="BT95" s="104" t="s">
        <v>79</v>
      </c>
      <c r="BV95" s="104" t="s">
        <v>73</v>
      </c>
      <c r="BW95" s="104" t="s">
        <v>80</v>
      </c>
      <c r="BX95" s="104" t="s">
        <v>5</v>
      </c>
      <c r="CL95" s="104" t="s">
        <v>1</v>
      </c>
      <c r="CM95" s="104" t="s">
        <v>81</v>
      </c>
    </row>
    <row r="96" spans="1:91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0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s="2" customFormat="1" ht="6.9" customHeight="1">
      <c r="A97" s="35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algorithmName="SHA-512" hashValue="5VrZ+bwzxzOiiPlTtxQ14sW9ORkP6O+3mTUay+kRrnIsTC7A1pNP7F2DHII8HqVUMPdaDlzDE0NB3Z+mrEcN+g==" saltValue="K5d1HJr7FH+l4r2+MCu/C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ZTI - Venkovní ZTI - neuz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9"/>
  <sheetViews>
    <sheetView showGridLines="0" workbookViewId="0">
      <selection activeCell="J12" sqref="J12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05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5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18" t="s">
        <v>80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21"/>
      <c r="AT3" s="18" t="s">
        <v>81</v>
      </c>
    </row>
    <row r="4" spans="1:46" s="1" customFormat="1" ht="24.9" customHeight="1">
      <c r="B4" s="21"/>
      <c r="D4" s="109" t="s">
        <v>82</v>
      </c>
      <c r="I4" s="105"/>
      <c r="L4" s="21"/>
      <c r="M4" s="110" t="s">
        <v>10</v>
      </c>
      <c r="AT4" s="18" t="s">
        <v>4</v>
      </c>
    </row>
    <row r="5" spans="1:46" s="1" customFormat="1" ht="6.9" customHeight="1">
      <c r="B5" s="21"/>
      <c r="I5" s="105"/>
      <c r="L5" s="21"/>
    </row>
    <row r="6" spans="1:46" s="1" customFormat="1" ht="12" customHeight="1">
      <c r="B6" s="21"/>
      <c r="D6" s="111" t="s">
        <v>15</v>
      </c>
      <c r="I6" s="105"/>
      <c r="L6" s="21"/>
    </row>
    <row r="7" spans="1:46" s="1" customFormat="1" ht="16.5" customHeight="1">
      <c r="B7" s="21"/>
      <c r="E7" s="313" t="str">
        <f>'Rekapitulace stavby'!K6</f>
        <v>Přístavba a nástavba domu č.p.550</v>
      </c>
      <c r="F7" s="314"/>
      <c r="G7" s="314"/>
      <c r="H7" s="314"/>
      <c r="I7" s="105"/>
      <c r="L7" s="21"/>
    </row>
    <row r="8" spans="1:46" s="2" customFormat="1" ht="12" customHeight="1">
      <c r="A8" s="35"/>
      <c r="B8" s="40"/>
      <c r="C8" s="35"/>
      <c r="D8" s="111" t="s">
        <v>83</v>
      </c>
      <c r="E8" s="35"/>
      <c r="F8" s="35"/>
      <c r="G8" s="35"/>
      <c r="H8" s="35"/>
      <c r="I8" s="112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5" t="s">
        <v>84</v>
      </c>
      <c r="F9" s="316"/>
      <c r="G9" s="316"/>
      <c r="H9" s="316"/>
      <c r="I9" s="112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112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1" t="s">
        <v>17</v>
      </c>
      <c r="E11" s="35"/>
      <c r="F11" s="113" t="s">
        <v>1</v>
      </c>
      <c r="G11" s="35"/>
      <c r="H11" s="35"/>
      <c r="I11" s="114" t="s">
        <v>18</v>
      </c>
      <c r="J11" s="113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1" t="s">
        <v>19</v>
      </c>
      <c r="E12" s="35"/>
      <c r="F12" s="113" t="s">
        <v>20</v>
      </c>
      <c r="G12" s="35"/>
      <c r="H12" s="35"/>
      <c r="I12" s="114" t="s">
        <v>21</v>
      </c>
      <c r="J12" s="11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112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1" t="s">
        <v>22</v>
      </c>
      <c r="E14" s="35"/>
      <c r="F14" s="35"/>
      <c r="G14" s="35"/>
      <c r="H14" s="35"/>
      <c r="I14" s="114" t="s">
        <v>23</v>
      </c>
      <c r="J14" s="113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3" t="str">
        <f>IF('Rekapitulace stavby'!E11="","",'Rekapitulace stavby'!E11)</f>
        <v xml:space="preserve"> </v>
      </c>
      <c r="F15" s="35"/>
      <c r="G15" s="35"/>
      <c r="H15" s="35"/>
      <c r="I15" s="114" t="s">
        <v>24</v>
      </c>
      <c r="J15" s="113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112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1" t="s">
        <v>25</v>
      </c>
      <c r="E17" s="35"/>
      <c r="F17" s="35"/>
      <c r="G17" s="35"/>
      <c r="H17" s="35"/>
      <c r="I17" s="114" t="s">
        <v>23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7" t="str">
        <f>'Rekapitulace stavby'!E14</f>
        <v>Vyplň údaj</v>
      </c>
      <c r="F18" s="318"/>
      <c r="G18" s="318"/>
      <c r="H18" s="318"/>
      <c r="I18" s="114" t="s">
        <v>24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112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1" t="s">
        <v>27</v>
      </c>
      <c r="E20" s="35"/>
      <c r="F20" s="35"/>
      <c r="G20" s="35"/>
      <c r="H20" s="35"/>
      <c r="I20" s="114" t="s">
        <v>23</v>
      </c>
      <c r="J20" s="113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3" t="str">
        <f>IF('Rekapitulace stavby'!E17="","",'Rekapitulace stavby'!E17)</f>
        <v xml:space="preserve"> </v>
      </c>
      <c r="F21" s="35"/>
      <c r="G21" s="35"/>
      <c r="H21" s="35"/>
      <c r="I21" s="114" t="s">
        <v>24</v>
      </c>
      <c r="J21" s="113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112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1" t="s">
        <v>29</v>
      </c>
      <c r="E23" s="35"/>
      <c r="F23" s="35"/>
      <c r="G23" s="35"/>
      <c r="H23" s="35"/>
      <c r="I23" s="114" t="s">
        <v>23</v>
      </c>
      <c r="J23" s="113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3" t="str">
        <f>IF('Rekapitulace stavby'!E20="","",'Rekapitulace stavby'!E20)</f>
        <v xml:space="preserve"> </v>
      </c>
      <c r="F24" s="35"/>
      <c r="G24" s="35"/>
      <c r="H24" s="35"/>
      <c r="I24" s="114" t="s">
        <v>24</v>
      </c>
      <c r="J24" s="113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112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1" t="s">
        <v>30</v>
      </c>
      <c r="E26" s="35"/>
      <c r="F26" s="35"/>
      <c r="G26" s="35"/>
      <c r="H26" s="35"/>
      <c r="I26" s="112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9" t="s">
        <v>1</v>
      </c>
      <c r="F27" s="319"/>
      <c r="G27" s="319"/>
      <c r="H27" s="319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112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0"/>
      <c r="E29" s="120"/>
      <c r="F29" s="120"/>
      <c r="G29" s="120"/>
      <c r="H29" s="120"/>
      <c r="I29" s="121"/>
      <c r="J29" s="120"/>
      <c r="K29" s="12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2" t="s">
        <v>31</v>
      </c>
      <c r="E30" s="35"/>
      <c r="F30" s="35"/>
      <c r="G30" s="35"/>
      <c r="H30" s="35"/>
      <c r="I30" s="112"/>
      <c r="J30" s="123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0"/>
      <c r="E31" s="120"/>
      <c r="F31" s="120"/>
      <c r="G31" s="120"/>
      <c r="H31" s="120"/>
      <c r="I31" s="121"/>
      <c r="J31" s="120"/>
      <c r="K31" s="12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4" t="s">
        <v>33</v>
      </c>
      <c r="G32" s="35"/>
      <c r="H32" s="35"/>
      <c r="I32" s="125" t="s">
        <v>32</v>
      </c>
      <c r="J32" s="124" t="s">
        <v>34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6" t="s">
        <v>35</v>
      </c>
      <c r="E33" s="111" t="s">
        <v>36</v>
      </c>
      <c r="F33" s="127">
        <f>ROUND((SUM(BE121:BE198)),  2)</f>
        <v>0</v>
      </c>
      <c r="G33" s="35"/>
      <c r="H33" s="35"/>
      <c r="I33" s="128">
        <v>0.21</v>
      </c>
      <c r="J33" s="127">
        <f>ROUND(((SUM(BE121:BE198))*I33),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1" t="s">
        <v>37</v>
      </c>
      <c r="F34" s="127">
        <f>ROUND((SUM(BF121:BF198)),  2)</f>
        <v>0</v>
      </c>
      <c r="G34" s="35"/>
      <c r="H34" s="35"/>
      <c r="I34" s="128">
        <v>0.15</v>
      </c>
      <c r="J34" s="127">
        <f>ROUND(((SUM(BF121:BF198))*I34),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1" t="s">
        <v>38</v>
      </c>
      <c r="F35" s="127">
        <f>ROUND((SUM(BG121:BG198)),  2)</f>
        <v>0</v>
      </c>
      <c r="G35" s="35"/>
      <c r="H35" s="35"/>
      <c r="I35" s="128">
        <v>0.21</v>
      </c>
      <c r="J35" s="127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1" t="s">
        <v>39</v>
      </c>
      <c r="F36" s="127">
        <f>ROUND((SUM(BH121:BH198)),  2)</f>
        <v>0</v>
      </c>
      <c r="G36" s="35"/>
      <c r="H36" s="35"/>
      <c r="I36" s="128">
        <v>0.15</v>
      </c>
      <c r="J36" s="127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1" t="s">
        <v>40</v>
      </c>
      <c r="F37" s="127">
        <f>ROUND((SUM(BI121:BI198)),  2)</f>
        <v>0</v>
      </c>
      <c r="G37" s="35"/>
      <c r="H37" s="35"/>
      <c r="I37" s="128">
        <v>0</v>
      </c>
      <c r="J37" s="127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112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9"/>
      <c r="D39" s="130" t="s">
        <v>41</v>
      </c>
      <c r="E39" s="131"/>
      <c r="F39" s="131"/>
      <c r="G39" s="132" t="s">
        <v>42</v>
      </c>
      <c r="H39" s="133" t="s">
        <v>43</v>
      </c>
      <c r="I39" s="134"/>
      <c r="J39" s="135">
        <f>SUM(J30:J37)</f>
        <v>0</v>
      </c>
      <c r="K39" s="136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112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I41" s="105"/>
      <c r="L41" s="21"/>
    </row>
    <row r="42" spans="1:31" s="1" customFormat="1" ht="14.4" customHeight="1">
      <c r="B42" s="21"/>
      <c r="I42" s="105"/>
      <c r="L42" s="21"/>
    </row>
    <row r="43" spans="1:31" s="1" customFormat="1" ht="14.4" customHeight="1">
      <c r="B43" s="21"/>
      <c r="I43" s="105"/>
      <c r="L43" s="21"/>
    </row>
    <row r="44" spans="1:31" s="1" customFormat="1" ht="14.4" customHeight="1">
      <c r="B44" s="21"/>
      <c r="I44" s="105"/>
      <c r="L44" s="21"/>
    </row>
    <row r="45" spans="1:31" s="1" customFormat="1" ht="14.4" customHeight="1">
      <c r="B45" s="21"/>
      <c r="I45" s="105"/>
      <c r="L45" s="21"/>
    </row>
    <row r="46" spans="1:31" s="1" customFormat="1" ht="14.4" customHeight="1">
      <c r="B46" s="21"/>
      <c r="I46" s="105"/>
      <c r="L46" s="21"/>
    </row>
    <row r="47" spans="1:31" s="1" customFormat="1" ht="14.4" customHeight="1">
      <c r="B47" s="21"/>
      <c r="I47" s="105"/>
      <c r="L47" s="21"/>
    </row>
    <row r="48" spans="1:31" s="1" customFormat="1" ht="14.4" customHeight="1">
      <c r="B48" s="21"/>
      <c r="I48" s="105"/>
      <c r="L48" s="21"/>
    </row>
    <row r="49" spans="1:31" s="1" customFormat="1" ht="14.4" customHeight="1">
      <c r="B49" s="21"/>
      <c r="I49" s="105"/>
      <c r="L49" s="21"/>
    </row>
    <row r="50" spans="1:31" s="2" customFormat="1" ht="14.4" customHeight="1">
      <c r="B50" s="52"/>
      <c r="D50" s="137" t="s">
        <v>44</v>
      </c>
      <c r="E50" s="138"/>
      <c r="F50" s="138"/>
      <c r="G50" s="137" t="s">
        <v>45</v>
      </c>
      <c r="H50" s="138"/>
      <c r="I50" s="139"/>
      <c r="J50" s="138"/>
      <c r="K50" s="138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40" t="s">
        <v>46</v>
      </c>
      <c r="E61" s="141"/>
      <c r="F61" s="142" t="s">
        <v>47</v>
      </c>
      <c r="G61" s="140" t="s">
        <v>46</v>
      </c>
      <c r="H61" s="141"/>
      <c r="I61" s="143"/>
      <c r="J61" s="144" t="s">
        <v>47</v>
      </c>
      <c r="K61" s="141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37" t="s">
        <v>48</v>
      </c>
      <c r="E65" s="145"/>
      <c r="F65" s="145"/>
      <c r="G65" s="137" t="s">
        <v>49</v>
      </c>
      <c r="H65" s="145"/>
      <c r="I65" s="146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40" t="s">
        <v>46</v>
      </c>
      <c r="E76" s="141"/>
      <c r="F76" s="142" t="s">
        <v>47</v>
      </c>
      <c r="G76" s="140" t="s">
        <v>46</v>
      </c>
      <c r="H76" s="141"/>
      <c r="I76" s="143"/>
      <c r="J76" s="144" t="s">
        <v>47</v>
      </c>
      <c r="K76" s="141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85</v>
      </c>
      <c r="D82" s="37"/>
      <c r="E82" s="37"/>
      <c r="F82" s="37"/>
      <c r="G82" s="37"/>
      <c r="H82" s="37"/>
      <c r="I82" s="112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112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15</v>
      </c>
      <c r="D84" s="37"/>
      <c r="E84" s="37"/>
      <c r="F84" s="37"/>
      <c r="G84" s="37"/>
      <c r="H84" s="37"/>
      <c r="I84" s="112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0" t="str">
        <f>E7</f>
        <v>Přístavba a nástavba domu č.p.550</v>
      </c>
      <c r="F85" s="321"/>
      <c r="G85" s="321"/>
      <c r="H85" s="321"/>
      <c r="I85" s="112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83</v>
      </c>
      <c r="D86" s="37"/>
      <c r="E86" s="37"/>
      <c r="F86" s="37"/>
      <c r="G86" s="37"/>
      <c r="H86" s="37"/>
      <c r="I86" s="112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1" t="str">
        <f>E9</f>
        <v>ZTI - Venkovní ZTI - neuznatelné náklady</v>
      </c>
      <c r="F87" s="322"/>
      <c r="G87" s="322"/>
      <c r="H87" s="322"/>
      <c r="I87" s="112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112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19</v>
      </c>
      <c r="D89" s="37"/>
      <c r="E89" s="37"/>
      <c r="F89" s="28" t="str">
        <f>F12</f>
        <v xml:space="preserve"> </v>
      </c>
      <c r="G89" s="37"/>
      <c r="H89" s="37"/>
      <c r="I89" s="114" t="s">
        <v>21</v>
      </c>
      <c r="J89" s="67" t="str">
        <f>IF(J12="","",J12)</f>
        <v/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112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>
      <c r="A91" s="35"/>
      <c r="B91" s="36"/>
      <c r="C91" s="30" t="s">
        <v>22</v>
      </c>
      <c r="D91" s="37"/>
      <c r="E91" s="37"/>
      <c r="F91" s="28" t="str">
        <f>E15</f>
        <v xml:space="preserve"> </v>
      </c>
      <c r="G91" s="37"/>
      <c r="H91" s="37"/>
      <c r="I91" s="114" t="s">
        <v>27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25</v>
      </c>
      <c r="D92" s="37"/>
      <c r="E92" s="37"/>
      <c r="F92" s="28" t="str">
        <f>IF(E18="","",E18)</f>
        <v>Vyplň údaj</v>
      </c>
      <c r="G92" s="37"/>
      <c r="H92" s="37"/>
      <c r="I92" s="114" t="s">
        <v>29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2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3" t="s">
        <v>86</v>
      </c>
      <c r="D94" s="154"/>
      <c r="E94" s="154"/>
      <c r="F94" s="154"/>
      <c r="G94" s="154"/>
      <c r="H94" s="154"/>
      <c r="I94" s="155"/>
      <c r="J94" s="156" t="s">
        <v>87</v>
      </c>
      <c r="K94" s="154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2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57" t="s">
        <v>88</v>
      </c>
      <c r="D96" s="37"/>
      <c r="E96" s="37"/>
      <c r="F96" s="37"/>
      <c r="G96" s="37"/>
      <c r="H96" s="37"/>
      <c r="I96" s="112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89</v>
      </c>
    </row>
    <row r="97" spans="1:31" s="9" customFormat="1" ht="24.9" customHeight="1">
      <c r="B97" s="158"/>
      <c r="C97" s="159"/>
      <c r="D97" s="160" t="s">
        <v>90</v>
      </c>
      <c r="E97" s="161"/>
      <c r="F97" s="161"/>
      <c r="G97" s="161"/>
      <c r="H97" s="161"/>
      <c r="I97" s="162"/>
      <c r="J97" s="163">
        <f>J122</f>
        <v>0</v>
      </c>
      <c r="K97" s="159"/>
      <c r="L97" s="164"/>
    </row>
    <row r="98" spans="1:31" s="10" customFormat="1" ht="19.95" customHeight="1">
      <c r="B98" s="165"/>
      <c r="C98" s="166"/>
      <c r="D98" s="167" t="s">
        <v>91</v>
      </c>
      <c r="E98" s="168"/>
      <c r="F98" s="168"/>
      <c r="G98" s="168"/>
      <c r="H98" s="168"/>
      <c r="I98" s="169"/>
      <c r="J98" s="170">
        <f>J123</f>
        <v>0</v>
      </c>
      <c r="K98" s="166"/>
      <c r="L98" s="171"/>
    </row>
    <row r="99" spans="1:31" s="10" customFormat="1" ht="19.95" customHeight="1">
      <c r="B99" s="165"/>
      <c r="C99" s="166"/>
      <c r="D99" s="167" t="s">
        <v>92</v>
      </c>
      <c r="E99" s="168"/>
      <c r="F99" s="168"/>
      <c r="G99" s="168"/>
      <c r="H99" s="168"/>
      <c r="I99" s="169"/>
      <c r="J99" s="170">
        <f>J163</f>
        <v>0</v>
      </c>
      <c r="K99" s="166"/>
      <c r="L99" s="171"/>
    </row>
    <row r="100" spans="1:31" s="10" customFormat="1" ht="19.95" customHeight="1">
      <c r="B100" s="165"/>
      <c r="C100" s="166"/>
      <c r="D100" s="167" t="s">
        <v>93</v>
      </c>
      <c r="E100" s="168"/>
      <c r="F100" s="168"/>
      <c r="G100" s="168"/>
      <c r="H100" s="168"/>
      <c r="I100" s="169"/>
      <c r="J100" s="170">
        <f>J174</f>
        <v>0</v>
      </c>
      <c r="K100" s="166"/>
      <c r="L100" s="171"/>
    </row>
    <row r="101" spans="1:31" s="10" customFormat="1" ht="19.95" customHeight="1">
      <c r="B101" s="165"/>
      <c r="C101" s="166"/>
      <c r="D101" s="167" t="s">
        <v>94</v>
      </c>
      <c r="E101" s="168"/>
      <c r="F101" s="168"/>
      <c r="G101" s="168"/>
      <c r="H101" s="168"/>
      <c r="I101" s="169"/>
      <c r="J101" s="170">
        <f>J177</f>
        <v>0</v>
      </c>
      <c r="K101" s="166"/>
      <c r="L101" s="171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112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" customHeight="1">
      <c r="A103" s="35"/>
      <c r="B103" s="55"/>
      <c r="C103" s="56"/>
      <c r="D103" s="56"/>
      <c r="E103" s="56"/>
      <c r="F103" s="56"/>
      <c r="G103" s="56"/>
      <c r="H103" s="56"/>
      <c r="I103" s="149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" customHeight="1">
      <c r="A107" s="35"/>
      <c r="B107" s="57"/>
      <c r="C107" s="58"/>
      <c r="D107" s="58"/>
      <c r="E107" s="58"/>
      <c r="F107" s="58"/>
      <c r="G107" s="58"/>
      <c r="H107" s="58"/>
      <c r="I107" s="152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" customHeight="1">
      <c r="A108" s="35"/>
      <c r="B108" s="36"/>
      <c r="C108" s="24" t="s">
        <v>95</v>
      </c>
      <c r="D108" s="37"/>
      <c r="E108" s="37"/>
      <c r="F108" s="37"/>
      <c r="G108" s="37"/>
      <c r="H108" s="37"/>
      <c r="I108" s="112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" customHeight="1">
      <c r="A109" s="35"/>
      <c r="B109" s="36"/>
      <c r="C109" s="37"/>
      <c r="D109" s="37"/>
      <c r="E109" s="37"/>
      <c r="F109" s="37"/>
      <c r="G109" s="37"/>
      <c r="H109" s="37"/>
      <c r="I109" s="112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15</v>
      </c>
      <c r="D110" s="37"/>
      <c r="E110" s="37"/>
      <c r="F110" s="37"/>
      <c r="G110" s="37"/>
      <c r="H110" s="37"/>
      <c r="I110" s="112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20" t="str">
        <f>E7</f>
        <v>Přístavba a nástavba domu č.p.550</v>
      </c>
      <c r="F111" s="321"/>
      <c r="G111" s="321"/>
      <c r="H111" s="321"/>
      <c r="I111" s="112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83</v>
      </c>
      <c r="D112" s="37"/>
      <c r="E112" s="37"/>
      <c r="F112" s="37"/>
      <c r="G112" s="37"/>
      <c r="H112" s="37"/>
      <c r="I112" s="112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91" t="str">
        <f>E9</f>
        <v>ZTI - Venkovní ZTI - neuznatelné náklady</v>
      </c>
      <c r="F113" s="322"/>
      <c r="G113" s="322"/>
      <c r="H113" s="322"/>
      <c r="I113" s="112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" customHeight="1">
      <c r="A114" s="35"/>
      <c r="B114" s="36"/>
      <c r="C114" s="37"/>
      <c r="D114" s="37"/>
      <c r="E114" s="37"/>
      <c r="F114" s="37"/>
      <c r="G114" s="37"/>
      <c r="H114" s="37"/>
      <c r="I114" s="112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19</v>
      </c>
      <c r="D115" s="37"/>
      <c r="E115" s="37"/>
      <c r="F115" s="28" t="str">
        <f>F12</f>
        <v xml:space="preserve"> </v>
      </c>
      <c r="G115" s="37"/>
      <c r="H115" s="37"/>
      <c r="I115" s="114" t="s">
        <v>21</v>
      </c>
      <c r="J115" s="67" t="str">
        <f>IF(J12="","",J12)</f>
        <v/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" customHeight="1">
      <c r="A116" s="35"/>
      <c r="B116" s="36"/>
      <c r="C116" s="37"/>
      <c r="D116" s="37"/>
      <c r="E116" s="37"/>
      <c r="F116" s="37"/>
      <c r="G116" s="37"/>
      <c r="H116" s="37"/>
      <c r="I116" s="112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15" customHeight="1">
      <c r="A117" s="35"/>
      <c r="B117" s="36"/>
      <c r="C117" s="30" t="s">
        <v>22</v>
      </c>
      <c r="D117" s="37"/>
      <c r="E117" s="37"/>
      <c r="F117" s="28" t="str">
        <f>E15</f>
        <v xml:space="preserve"> </v>
      </c>
      <c r="G117" s="37"/>
      <c r="H117" s="37"/>
      <c r="I117" s="114" t="s">
        <v>27</v>
      </c>
      <c r="J117" s="33" t="str">
        <f>E21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15" customHeight="1">
      <c r="A118" s="35"/>
      <c r="B118" s="36"/>
      <c r="C118" s="30" t="s">
        <v>25</v>
      </c>
      <c r="D118" s="37"/>
      <c r="E118" s="37"/>
      <c r="F118" s="28" t="str">
        <f>IF(E18="","",E18)</f>
        <v>Vyplň údaj</v>
      </c>
      <c r="G118" s="37"/>
      <c r="H118" s="37"/>
      <c r="I118" s="114" t="s">
        <v>29</v>
      </c>
      <c r="J118" s="33" t="str">
        <f>E24</f>
        <v xml:space="preserve"> 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112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72"/>
      <c r="B120" s="173"/>
      <c r="C120" s="174" t="s">
        <v>96</v>
      </c>
      <c r="D120" s="175" t="s">
        <v>56</v>
      </c>
      <c r="E120" s="175" t="s">
        <v>52</v>
      </c>
      <c r="F120" s="175" t="s">
        <v>53</v>
      </c>
      <c r="G120" s="175" t="s">
        <v>97</v>
      </c>
      <c r="H120" s="175" t="s">
        <v>98</v>
      </c>
      <c r="I120" s="176" t="s">
        <v>99</v>
      </c>
      <c r="J120" s="175" t="s">
        <v>87</v>
      </c>
      <c r="K120" s="177" t="s">
        <v>100</v>
      </c>
      <c r="L120" s="178"/>
      <c r="M120" s="76" t="s">
        <v>1</v>
      </c>
      <c r="N120" s="77" t="s">
        <v>35</v>
      </c>
      <c r="O120" s="77" t="s">
        <v>101</v>
      </c>
      <c r="P120" s="77" t="s">
        <v>102</v>
      </c>
      <c r="Q120" s="77" t="s">
        <v>103</v>
      </c>
      <c r="R120" s="77" t="s">
        <v>104</v>
      </c>
      <c r="S120" s="77" t="s">
        <v>105</v>
      </c>
      <c r="T120" s="78" t="s">
        <v>106</v>
      </c>
      <c r="U120" s="172"/>
      <c r="V120" s="172"/>
      <c r="W120" s="172"/>
      <c r="X120" s="172"/>
      <c r="Y120" s="172"/>
      <c r="Z120" s="172"/>
      <c r="AA120" s="172"/>
      <c r="AB120" s="172"/>
      <c r="AC120" s="172"/>
      <c r="AD120" s="172"/>
      <c r="AE120" s="172"/>
    </row>
    <row r="121" spans="1:65" s="2" customFormat="1" ht="22.8" customHeight="1">
      <c r="A121" s="35"/>
      <c r="B121" s="36"/>
      <c r="C121" s="83" t="s">
        <v>107</v>
      </c>
      <c r="D121" s="37"/>
      <c r="E121" s="37"/>
      <c r="F121" s="37"/>
      <c r="G121" s="37"/>
      <c r="H121" s="37"/>
      <c r="I121" s="112"/>
      <c r="J121" s="179">
        <f>BK121</f>
        <v>0</v>
      </c>
      <c r="K121" s="37"/>
      <c r="L121" s="40"/>
      <c r="M121" s="79"/>
      <c r="N121" s="180"/>
      <c r="O121" s="80"/>
      <c r="P121" s="181">
        <f>P122</f>
        <v>0</v>
      </c>
      <c r="Q121" s="80"/>
      <c r="R121" s="181">
        <f>R122</f>
        <v>141.5940994</v>
      </c>
      <c r="S121" s="80"/>
      <c r="T121" s="182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70</v>
      </c>
      <c r="AU121" s="18" t="s">
        <v>89</v>
      </c>
      <c r="BK121" s="183">
        <f>BK122</f>
        <v>0</v>
      </c>
    </row>
    <row r="122" spans="1:65" s="12" customFormat="1" ht="25.95" customHeight="1">
      <c r="B122" s="184"/>
      <c r="C122" s="185"/>
      <c r="D122" s="186" t="s">
        <v>70</v>
      </c>
      <c r="E122" s="187" t="s">
        <v>108</v>
      </c>
      <c r="F122" s="187" t="s">
        <v>109</v>
      </c>
      <c r="G122" s="185"/>
      <c r="H122" s="185"/>
      <c r="I122" s="188"/>
      <c r="J122" s="189">
        <f>BK122</f>
        <v>0</v>
      </c>
      <c r="K122" s="185"/>
      <c r="L122" s="190"/>
      <c r="M122" s="191"/>
      <c r="N122" s="192"/>
      <c r="O122" s="192"/>
      <c r="P122" s="193">
        <f>P123+P163+P174+P177</f>
        <v>0</v>
      </c>
      <c r="Q122" s="192"/>
      <c r="R122" s="193">
        <f>R123+R163+R174+R177</f>
        <v>141.5940994</v>
      </c>
      <c r="S122" s="192"/>
      <c r="T122" s="194">
        <f>T123+T163+T174+T177</f>
        <v>0</v>
      </c>
      <c r="AR122" s="195" t="s">
        <v>79</v>
      </c>
      <c r="AT122" s="196" t="s">
        <v>70</v>
      </c>
      <c r="AU122" s="196" t="s">
        <v>71</v>
      </c>
      <c r="AY122" s="195" t="s">
        <v>110</v>
      </c>
      <c r="BK122" s="197">
        <f>BK123+BK163+BK174+BK177</f>
        <v>0</v>
      </c>
    </row>
    <row r="123" spans="1:65" s="12" customFormat="1" ht="22.8" customHeight="1">
      <c r="B123" s="184"/>
      <c r="C123" s="185"/>
      <c r="D123" s="186" t="s">
        <v>70</v>
      </c>
      <c r="E123" s="198" t="s">
        <v>79</v>
      </c>
      <c r="F123" s="198" t="s">
        <v>111</v>
      </c>
      <c r="G123" s="185"/>
      <c r="H123" s="185"/>
      <c r="I123" s="188"/>
      <c r="J123" s="199">
        <f>BK123</f>
        <v>0</v>
      </c>
      <c r="K123" s="185"/>
      <c r="L123" s="190"/>
      <c r="M123" s="191"/>
      <c r="N123" s="192"/>
      <c r="O123" s="192"/>
      <c r="P123" s="193">
        <f>SUM(P124:P162)</f>
        <v>0</v>
      </c>
      <c r="Q123" s="192"/>
      <c r="R123" s="193">
        <f>SUM(R124:R162)</f>
        <v>122.94</v>
      </c>
      <c r="S123" s="192"/>
      <c r="T123" s="194">
        <f>SUM(T124:T162)</f>
        <v>0</v>
      </c>
      <c r="AR123" s="195" t="s">
        <v>79</v>
      </c>
      <c r="AT123" s="196" t="s">
        <v>70</v>
      </c>
      <c r="AU123" s="196" t="s">
        <v>79</v>
      </c>
      <c r="AY123" s="195" t="s">
        <v>110</v>
      </c>
      <c r="BK123" s="197">
        <f>SUM(BK124:BK162)</f>
        <v>0</v>
      </c>
    </row>
    <row r="124" spans="1:65" s="2" customFormat="1" ht="21.75" customHeight="1">
      <c r="A124" s="35"/>
      <c r="B124" s="36"/>
      <c r="C124" s="200" t="s">
        <v>79</v>
      </c>
      <c r="D124" s="200" t="s">
        <v>112</v>
      </c>
      <c r="E124" s="201" t="s">
        <v>113</v>
      </c>
      <c r="F124" s="202" t="s">
        <v>114</v>
      </c>
      <c r="G124" s="203" t="s">
        <v>115</v>
      </c>
      <c r="H124" s="204">
        <v>134</v>
      </c>
      <c r="I124" s="205"/>
      <c r="J124" s="206">
        <f>ROUND(I124*H124,2)</f>
        <v>0</v>
      </c>
      <c r="K124" s="202" t="s">
        <v>116</v>
      </c>
      <c r="L124" s="40"/>
      <c r="M124" s="207" t="s">
        <v>1</v>
      </c>
      <c r="N124" s="208" t="s">
        <v>36</v>
      </c>
      <c r="O124" s="72"/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1" t="s">
        <v>117</v>
      </c>
      <c r="AT124" s="211" t="s">
        <v>112</v>
      </c>
      <c r="AU124" s="211" t="s">
        <v>81</v>
      </c>
      <c r="AY124" s="18" t="s">
        <v>110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8" t="s">
        <v>79</v>
      </c>
      <c r="BK124" s="212">
        <f>ROUND(I124*H124,2)</f>
        <v>0</v>
      </c>
      <c r="BL124" s="18" t="s">
        <v>117</v>
      </c>
      <c r="BM124" s="211" t="s">
        <v>118</v>
      </c>
    </row>
    <row r="125" spans="1:65" s="13" customFormat="1" ht="10.199999999999999">
      <c r="B125" s="213"/>
      <c r="C125" s="214"/>
      <c r="D125" s="215" t="s">
        <v>119</v>
      </c>
      <c r="E125" s="216" t="s">
        <v>1</v>
      </c>
      <c r="F125" s="217" t="s">
        <v>120</v>
      </c>
      <c r="G125" s="214"/>
      <c r="H125" s="216" t="s">
        <v>1</v>
      </c>
      <c r="I125" s="218"/>
      <c r="J125" s="214"/>
      <c r="K125" s="214"/>
      <c r="L125" s="219"/>
      <c r="M125" s="220"/>
      <c r="N125" s="221"/>
      <c r="O125" s="221"/>
      <c r="P125" s="221"/>
      <c r="Q125" s="221"/>
      <c r="R125" s="221"/>
      <c r="S125" s="221"/>
      <c r="T125" s="222"/>
      <c r="AT125" s="223" t="s">
        <v>119</v>
      </c>
      <c r="AU125" s="223" t="s">
        <v>81</v>
      </c>
      <c r="AV125" s="13" t="s">
        <v>79</v>
      </c>
      <c r="AW125" s="13" t="s">
        <v>28</v>
      </c>
      <c r="AX125" s="13" t="s">
        <v>71</v>
      </c>
      <c r="AY125" s="223" t="s">
        <v>110</v>
      </c>
    </row>
    <row r="126" spans="1:65" s="14" customFormat="1" ht="10.199999999999999">
      <c r="B126" s="224"/>
      <c r="C126" s="225"/>
      <c r="D126" s="215" t="s">
        <v>119</v>
      </c>
      <c r="E126" s="226" t="s">
        <v>1</v>
      </c>
      <c r="F126" s="227" t="s">
        <v>121</v>
      </c>
      <c r="G126" s="225"/>
      <c r="H126" s="228">
        <v>42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AT126" s="234" t="s">
        <v>119</v>
      </c>
      <c r="AU126" s="234" t="s">
        <v>81</v>
      </c>
      <c r="AV126" s="14" t="s">
        <v>81</v>
      </c>
      <c r="AW126" s="14" t="s">
        <v>28</v>
      </c>
      <c r="AX126" s="14" t="s">
        <v>71</v>
      </c>
      <c r="AY126" s="234" t="s">
        <v>110</v>
      </c>
    </row>
    <row r="127" spans="1:65" s="13" customFormat="1" ht="10.199999999999999">
      <c r="B127" s="213"/>
      <c r="C127" s="214"/>
      <c r="D127" s="215" t="s">
        <v>119</v>
      </c>
      <c r="E127" s="216" t="s">
        <v>1</v>
      </c>
      <c r="F127" s="217" t="s">
        <v>122</v>
      </c>
      <c r="G127" s="214"/>
      <c r="H127" s="216" t="s">
        <v>1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119</v>
      </c>
      <c r="AU127" s="223" t="s">
        <v>81</v>
      </c>
      <c r="AV127" s="13" t="s">
        <v>79</v>
      </c>
      <c r="AW127" s="13" t="s">
        <v>28</v>
      </c>
      <c r="AX127" s="13" t="s">
        <v>71</v>
      </c>
      <c r="AY127" s="223" t="s">
        <v>110</v>
      </c>
    </row>
    <row r="128" spans="1:65" s="14" customFormat="1" ht="10.199999999999999">
      <c r="B128" s="224"/>
      <c r="C128" s="225"/>
      <c r="D128" s="215" t="s">
        <v>119</v>
      </c>
      <c r="E128" s="226" t="s">
        <v>1</v>
      </c>
      <c r="F128" s="227" t="s">
        <v>123</v>
      </c>
      <c r="G128" s="225"/>
      <c r="H128" s="228">
        <v>64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AT128" s="234" t="s">
        <v>119</v>
      </c>
      <c r="AU128" s="234" t="s">
        <v>81</v>
      </c>
      <c r="AV128" s="14" t="s">
        <v>81</v>
      </c>
      <c r="AW128" s="14" t="s">
        <v>28</v>
      </c>
      <c r="AX128" s="14" t="s">
        <v>71</v>
      </c>
      <c r="AY128" s="234" t="s">
        <v>110</v>
      </c>
    </row>
    <row r="129" spans="1:65" s="13" customFormat="1" ht="10.199999999999999">
      <c r="B129" s="213"/>
      <c r="C129" s="214"/>
      <c r="D129" s="215" t="s">
        <v>119</v>
      </c>
      <c r="E129" s="216" t="s">
        <v>1</v>
      </c>
      <c r="F129" s="217" t="s">
        <v>124</v>
      </c>
      <c r="G129" s="214"/>
      <c r="H129" s="216" t="s">
        <v>1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119</v>
      </c>
      <c r="AU129" s="223" t="s">
        <v>81</v>
      </c>
      <c r="AV129" s="13" t="s">
        <v>79</v>
      </c>
      <c r="AW129" s="13" t="s">
        <v>28</v>
      </c>
      <c r="AX129" s="13" t="s">
        <v>71</v>
      </c>
      <c r="AY129" s="223" t="s">
        <v>110</v>
      </c>
    </row>
    <row r="130" spans="1:65" s="14" customFormat="1" ht="10.199999999999999">
      <c r="B130" s="224"/>
      <c r="C130" s="225"/>
      <c r="D130" s="215" t="s">
        <v>119</v>
      </c>
      <c r="E130" s="226" t="s">
        <v>1</v>
      </c>
      <c r="F130" s="227" t="s">
        <v>125</v>
      </c>
      <c r="G130" s="225"/>
      <c r="H130" s="228">
        <v>28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AT130" s="234" t="s">
        <v>119</v>
      </c>
      <c r="AU130" s="234" t="s">
        <v>81</v>
      </c>
      <c r="AV130" s="14" t="s">
        <v>81</v>
      </c>
      <c r="AW130" s="14" t="s">
        <v>28</v>
      </c>
      <c r="AX130" s="14" t="s">
        <v>71</v>
      </c>
      <c r="AY130" s="234" t="s">
        <v>110</v>
      </c>
    </row>
    <row r="131" spans="1:65" s="15" customFormat="1" ht="10.199999999999999">
      <c r="B131" s="235"/>
      <c r="C131" s="236"/>
      <c r="D131" s="215" t="s">
        <v>119</v>
      </c>
      <c r="E131" s="237" t="s">
        <v>1</v>
      </c>
      <c r="F131" s="238" t="s">
        <v>126</v>
      </c>
      <c r="G131" s="236"/>
      <c r="H131" s="239">
        <v>134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AT131" s="245" t="s">
        <v>119</v>
      </c>
      <c r="AU131" s="245" t="s">
        <v>81</v>
      </c>
      <c r="AV131" s="15" t="s">
        <v>117</v>
      </c>
      <c r="AW131" s="15" t="s">
        <v>28</v>
      </c>
      <c r="AX131" s="15" t="s">
        <v>79</v>
      </c>
      <c r="AY131" s="245" t="s">
        <v>110</v>
      </c>
    </row>
    <row r="132" spans="1:65" s="2" customFormat="1" ht="21.75" customHeight="1">
      <c r="A132" s="35"/>
      <c r="B132" s="36"/>
      <c r="C132" s="200" t="s">
        <v>81</v>
      </c>
      <c r="D132" s="200" t="s">
        <v>112</v>
      </c>
      <c r="E132" s="201" t="s">
        <v>127</v>
      </c>
      <c r="F132" s="202" t="s">
        <v>128</v>
      </c>
      <c r="G132" s="203" t="s">
        <v>115</v>
      </c>
      <c r="H132" s="204">
        <v>33.299999999999997</v>
      </c>
      <c r="I132" s="205"/>
      <c r="J132" s="206">
        <f>ROUND(I132*H132,2)</f>
        <v>0</v>
      </c>
      <c r="K132" s="202" t="s">
        <v>116</v>
      </c>
      <c r="L132" s="40"/>
      <c r="M132" s="207" t="s">
        <v>1</v>
      </c>
      <c r="N132" s="208" t="s">
        <v>36</v>
      </c>
      <c r="O132" s="72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1" t="s">
        <v>117</v>
      </c>
      <c r="AT132" s="211" t="s">
        <v>112</v>
      </c>
      <c r="AU132" s="211" t="s">
        <v>81</v>
      </c>
      <c r="AY132" s="18" t="s">
        <v>110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8" t="s">
        <v>79</v>
      </c>
      <c r="BK132" s="212">
        <f>ROUND(I132*H132,2)</f>
        <v>0</v>
      </c>
      <c r="BL132" s="18" t="s">
        <v>117</v>
      </c>
      <c r="BM132" s="211" t="s">
        <v>129</v>
      </c>
    </row>
    <row r="133" spans="1:65" s="14" customFormat="1" ht="10.199999999999999">
      <c r="B133" s="224"/>
      <c r="C133" s="225"/>
      <c r="D133" s="215" t="s">
        <v>119</v>
      </c>
      <c r="E133" s="226" t="s">
        <v>1</v>
      </c>
      <c r="F133" s="227" t="s">
        <v>130</v>
      </c>
      <c r="G133" s="225"/>
      <c r="H133" s="228">
        <v>33.299999999999997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AT133" s="234" t="s">
        <v>119</v>
      </c>
      <c r="AU133" s="234" t="s">
        <v>81</v>
      </c>
      <c r="AV133" s="14" t="s">
        <v>81</v>
      </c>
      <c r="AW133" s="14" t="s">
        <v>28</v>
      </c>
      <c r="AX133" s="14" t="s">
        <v>79</v>
      </c>
      <c r="AY133" s="234" t="s">
        <v>110</v>
      </c>
    </row>
    <row r="134" spans="1:65" s="2" customFormat="1" ht="21.75" customHeight="1">
      <c r="A134" s="35"/>
      <c r="B134" s="36"/>
      <c r="C134" s="200" t="s">
        <v>131</v>
      </c>
      <c r="D134" s="200" t="s">
        <v>112</v>
      </c>
      <c r="E134" s="201" t="s">
        <v>132</v>
      </c>
      <c r="F134" s="202" t="s">
        <v>133</v>
      </c>
      <c r="G134" s="203" t="s">
        <v>115</v>
      </c>
      <c r="H134" s="204">
        <v>77.489999999999995</v>
      </c>
      <c r="I134" s="205"/>
      <c r="J134" s="206">
        <f>ROUND(I134*H134,2)</f>
        <v>0</v>
      </c>
      <c r="K134" s="202" t="s">
        <v>116</v>
      </c>
      <c r="L134" s="40"/>
      <c r="M134" s="207" t="s">
        <v>1</v>
      </c>
      <c r="N134" s="208" t="s">
        <v>36</v>
      </c>
      <c r="O134" s="72"/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1" t="s">
        <v>117</v>
      </c>
      <c r="AT134" s="211" t="s">
        <v>112</v>
      </c>
      <c r="AU134" s="211" t="s">
        <v>81</v>
      </c>
      <c r="AY134" s="18" t="s">
        <v>110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8" t="s">
        <v>79</v>
      </c>
      <c r="BK134" s="212">
        <f>ROUND(I134*H134,2)</f>
        <v>0</v>
      </c>
      <c r="BL134" s="18" t="s">
        <v>117</v>
      </c>
      <c r="BM134" s="211" t="s">
        <v>134</v>
      </c>
    </row>
    <row r="135" spans="1:65" s="14" customFormat="1" ht="10.199999999999999">
      <c r="B135" s="224"/>
      <c r="C135" s="225"/>
      <c r="D135" s="215" t="s">
        <v>119</v>
      </c>
      <c r="E135" s="226" t="s">
        <v>1</v>
      </c>
      <c r="F135" s="227" t="s">
        <v>135</v>
      </c>
      <c r="G135" s="225"/>
      <c r="H135" s="228">
        <v>77.489999999999995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AT135" s="234" t="s">
        <v>119</v>
      </c>
      <c r="AU135" s="234" t="s">
        <v>81</v>
      </c>
      <c r="AV135" s="14" t="s">
        <v>81</v>
      </c>
      <c r="AW135" s="14" t="s">
        <v>28</v>
      </c>
      <c r="AX135" s="14" t="s">
        <v>79</v>
      </c>
      <c r="AY135" s="234" t="s">
        <v>110</v>
      </c>
    </row>
    <row r="136" spans="1:65" s="2" customFormat="1" ht="21.75" customHeight="1">
      <c r="A136" s="35"/>
      <c r="B136" s="36"/>
      <c r="C136" s="200" t="s">
        <v>117</v>
      </c>
      <c r="D136" s="200" t="s">
        <v>112</v>
      </c>
      <c r="E136" s="201" t="s">
        <v>136</v>
      </c>
      <c r="F136" s="202" t="s">
        <v>137</v>
      </c>
      <c r="G136" s="203" t="s">
        <v>115</v>
      </c>
      <c r="H136" s="204">
        <v>77.489999999999995</v>
      </c>
      <c r="I136" s="205"/>
      <c r="J136" s="206">
        <f>ROUND(I136*H136,2)</f>
        <v>0</v>
      </c>
      <c r="K136" s="202" t="s">
        <v>116</v>
      </c>
      <c r="L136" s="40"/>
      <c r="M136" s="207" t="s">
        <v>1</v>
      </c>
      <c r="N136" s="208" t="s">
        <v>36</v>
      </c>
      <c r="O136" s="72"/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1" t="s">
        <v>117</v>
      </c>
      <c r="AT136" s="211" t="s">
        <v>112</v>
      </c>
      <c r="AU136" s="211" t="s">
        <v>81</v>
      </c>
      <c r="AY136" s="18" t="s">
        <v>110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8" t="s">
        <v>79</v>
      </c>
      <c r="BK136" s="212">
        <f>ROUND(I136*H136,2)</f>
        <v>0</v>
      </c>
      <c r="BL136" s="18" t="s">
        <v>117</v>
      </c>
      <c r="BM136" s="211" t="s">
        <v>138</v>
      </c>
    </row>
    <row r="137" spans="1:65" s="14" customFormat="1" ht="10.199999999999999">
      <c r="B137" s="224"/>
      <c r="C137" s="225"/>
      <c r="D137" s="215" t="s">
        <v>119</v>
      </c>
      <c r="E137" s="226" t="s">
        <v>1</v>
      </c>
      <c r="F137" s="227" t="s">
        <v>139</v>
      </c>
      <c r="G137" s="225"/>
      <c r="H137" s="228">
        <v>77.489999999999995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AT137" s="234" t="s">
        <v>119</v>
      </c>
      <c r="AU137" s="234" t="s">
        <v>81</v>
      </c>
      <c r="AV137" s="14" t="s">
        <v>81</v>
      </c>
      <c r="AW137" s="14" t="s">
        <v>28</v>
      </c>
      <c r="AX137" s="14" t="s">
        <v>79</v>
      </c>
      <c r="AY137" s="234" t="s">
        <v>110</v>
      </c>
    </row>
    <row r="138" spans="1:65" s="2" customFormat="1" ht="16.5" customHeight="1">
      <c r="A138" s="35"/>
      <c r="B138" s="36"/>
      <c r="C138" s="200" t="s">
        <v>140</v>
      </c>
      <c r="D138" s="200" t="s">
        <v>112</v>
      </c>
      <c r="E138" s="201" t="s">
        <v>141</v>
      </c>
      <c r="F138" s="202" t="s">
        <v>142</v>
      </c>
      <c r="G138" s="203" t="s">
        <v>115</v>
      </c>
      <c r="H138" s="204">
        <v>77.489999999999995</v>
      </c>
      <c r="I138" s="205"/>
      <c r="J138" s="206">
        <f>ROUND(I138*H138,2)</f>
        <v>0</v>
      </c>
      <c r="K138" s="202" t="s">
        <v>116</v>
      </c>
      <c r="L138" s="40"/>
      <c r="M138" s="207" t="s">
        <v>1</v>
      </c>
      <c r="N138" s="208" t="s">
        <v>36</v>
      </c>
      <c r="O138" s="72"/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1" t="s">
        <v>117</v>
      </c>
      <c r="AT138" s="211" t="s">
        <v>112</v>
      </c>
      <c r="AU138" s="211" t="s">
        <v>81</v>
      </c>
      <c r="AY138" s="18" t="s">
        <v>110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8" t="s">
        <v>79</v>
      </c>
      <c r="BK138" s="212">
        <f>ROUND(I138*H138,2)</f>
        <v>0</v>
      </c>
      <c r="BL138" s="18" t="s">
        <v>117</v>
      </c>
      <c r="BM138" s="211" t="s">
        <v>143</v>
      </c>
    </row>
    <row r="139" spans="1:65" s="14" customFormat="1" ht="10.199999999999999">
      <c r="B139" s="224"/>
      <c r="C139" s="225"/>
      <c r="D139" s="215" t="s">
        <v>119</v>
      </c>
      <c r="E139" s="226" t="s">
        <v>1</v>
      </c>
      <c r="F139" s="227" t="s">
        <v>139</v>
      </c>
      <c r="G139" s="225"/>
      <c r="H139" s="228">
        <v>77.489999999999995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AT139" s="234" t="s">
        <v>119</v>
      </c>
      <c r="AU139" s="234" t="s">
        <v>81</v>
      </c>
      <c r="AV139" s="14" t="s">
        <v>81</v>
      </c>
      <c r="AW139" s="14" t="s">
        <v>28</v>
      </c>
      <c r="AX139" s="14" t="s">
        <v>79</v>
      </c>
      <c r="AY139" s="234" t="s">
        <v>110</v>
      </c>
    </row>
    <row r="140" spans="1:65" s="2" customFormat="1" ht="21.75" customHeight="1">
      <c r="A140" s="35"/>
      <c r="B140" s="36"/>
      <c r="C140" s="200" t="s">
        <v>144</v>
      </c>
      <c r="D140" s="200" t="s">
        <v>112</v>
      </c>
      <c r="E140" s="201" t="s">
        <v>145</v>
      </c>
      <c r="F140" s="202" t="s">
        <v>146</v>
      </c>
      <c r="G140" s="203" t="s">
        <v>147</v>
      </c>
      <c r="H140" s="204">
        <v>139.482</v>
      </c>
      <c r="I140" s="205"/>
      <c r="J140" s="206">
        <f>ROUND(I140*H140,2)</f>
        <v>0</v>
      </c>
      <c r="K140" s="202" t="s">
        <v>116</v>
      </c>
      <c r="L140" s="40"/>
      <c r="M140" s="207" t="s">
        <v>1</v>
      </c>
      <c r="N140" s="208" t="s">
        <v>36</v>
      </c>
      <c r="O140" s="72"/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1" t="s">
        <v>117</v>
      </c>
      <c r="AT140" s="211" t="s">
        <v>112</v>
      </c>
      <c r="AU140" s="211" t="s">
        <v>81</v>
      </c>
      <c r="AY140" s="18" t="s">
        <v>110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8" t="s">
        <v>79</v>
      </c>
      <c r="BK140" s="212">
        <f>ROUND(I140*H140,2)</f>
        <v>0</v>
      </c>
      <c r="BL140" s="18" t="s">
        <v>117</v>
      </c>
      <c r="BM140" s="211" t="s">
        <v>148</v>
      </c>
    </row>
    <row r="141" spans="1:65" s="14" customFormat="1" ht="10.199999999999999">
      <c r="B141" s="224"/>
      <c r="C141" s="225"/>
      <c r="D141" s="215" t="s">
        <v>119</v>
      </c>
      <c r="E141" s="226" t="s">
        <v>1</v>
      </c>
      <c r="F141" s="227" t="s">
        <v>149</v>
      </c>
      <c r="G141" s="225"/>
      <c r="H141" s="228">
        <v>139.482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AT141" s="234" t="s">
        <v>119</v>
      </c>
      <c r="AU141" s="234" t="s">
        <v>81</v>
      </c>
      <c r="AV141" s="14" t="s">
        <v>81</v>
      </c>
      <c r="AW141" s="14" t="s">
        <v>28</v>
      </c>
      <c r="AX141" s="14" t="s">
        <v>79</v>
      </c>
      <c r="AY141" s="234" t="s">
        <v>110</v>
      </c>
    </row>
    <row r="142" spans="1:65" s="2" customFormat="1" ht="21.75" customHeight="1">
      <c r="A142" s="35"/>
      <c r="B142" s="36"/>
      <c r="C142" s="200" t="s">
        <v>150</v>
      </c>
      <c r="D142" s="200" t="s">
        <v>112</v>
      </c>
      <c r="E142" s="201" t="s">
        <v>151</v>
      </c>
      <c r="F142" s="202" t="s">
        <v>152</v>
      </c>
      <c r="G142" s="203" t="s">
        <v>115</v>
      </c>
      <c r="H142" s="204">
        <v>89.81</v>
      </c>
      <c r="I142" s="205"/>
      <c r="J142" s="206">
        <f>ROUND(I142*H142,2)</f>
        <v>0</v>
      </c>
      <c r="K142" s="202" t="s">
        <v>116</v>
      </c>
      <c r="L142" s="40"/>
      <c r="M142" s="207" t="s">
        <v>1</v>
      </c>
      <c r="N142" s="208" t="s">
        <v>36</v>
      </c>
      <c r="O142" s="72"/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1" t="s">
        <v>117</v>
      </c>
      <c r="AT142" s="211" t="s">
        <v>112</v>
      </c>
      <c r="AU142" s="211" t="s">
        <v>81</v>
      </c>
      <c r="AY142" s="18" t="s">
        <v>110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8" t="s">
        <v>79</v>
      </c>
      <c r="BK142" s="212">
        <f>ROUND(I142*H142,2)</f>
        <v>0</v>
      </c>
      <c r="BL142" s="18" t="s">
        <v>117</v>
      </c>
      <c r="BM142" s="211" t="s">
        <v>153</v>
      </c>
    </row>
    <row r="143" spans="1:65" s="14" customFormat="1" ht="10.199999999999999">
      <c r="B143" s="224"/>
      <c r="C143" s="225"/>
      <c r="D143" s="215" t="s">
        <v>119</v>
      </c>
      <c r="E143" s="226" t="s">
        <v>1</v>
      </c>
      <c r="F143" s="227" t="s">
        <v>154</v>
      </c>
      <c r="G143" s="225"/>
      <c r="H143" s="228">
        <v>89.81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AT143" s="234" t="s">
        <v>119</v>
      </c>
      <c r="AU143" s="234" t="s">
        <v>81</v>
      </c>
      <c r="AV143" s="14" t="s">
        <v>81</v>
      </c>
      <c r="AW143" s="14" t="s">
        <v>28</v>
      </c>
      <c r="AX143" s="14" t="s">
        <v>79</v>
      </c>
      <c r="AY143" s="234" t="s">
        <v>110</v>
      </c>
    </row>
    <row r="144" spans="1:65" s="2" customFormat="1" ht="21.75" customHeight="1">
      <c r="A144" s="35"/>
      <c r="B144" s="36"/>
      <c r="C144" s="200" t="s">
        <v>155</v>
      </c>
      <c r="D144" s="200" t="s">
        <v>112</v>
      </c>
      <c r="E144" s="201" t="s">
        <v>156</v>
      </c>
      <c r="F144" s="202" t="s">
        <v>157</v>
      </c>
      <c r="G144" s="203" t="s">
        <v>115</v>
      </c>
      <c r="H144" s="204">
        <v>61.47</v>
      </c>
      <c r="I144" s="205"/>
      <c r="J144" s="206">
        <f>ROUND(I144*H144,2)</f>
        <v>0</v>
      </c>
      <c r="K144" s="202" t="s">
        <v>116</v>
      </c>
      <c r="L144" s="40"/>
      <c r="M144" s="207" t="s">
        <v>1</v>
      </c>
      <c r="N144" s="208" t="s">
        <v>36</v>
      </c>
      <c r="O144" s="72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1" t="s">
        <v>117</v>
      </c>
      <c r="AT144" s="211" t="s">
        <v>112</v>
      </c>
      <c r="AU144" s="211" t="s">
        <v>81</v>
      </c>
      <c r="AY144" s="18" t="s">
        <v>110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8" t="s">
        <v>79</v>
      </c>
      <c r="BK144" s="212">
        <f>ROUND(I144*H144,2)</f>
        <v>0</v>
      </c>
      <c r="BL144" s="18" t="s">
        <v>117</v>
      </c>
      <c r="BM144" s="211" t="s">
        <v>158</v>
      </c>
    </row>
    <row r="145" spans="2:51" s="13" customFormat="1" ht="10.199999999999999">
      <c r="B145" s="213"/>
      <c r="C145" s="214"/>
      <c r="D145" s="215" t="s">
        <v>119</v>
      </c>
      <c r="E145" s="216" t="s">
        <v>1</v>
      </c>
      <c r="F145" s="217" t="s">
        <v>159</v>
      </c>
      <c r="G145" s="214"/>
      <c r="H145" s="216" t="s">
        <v>1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119</v>
      </c>
      <c r="AU145" s="223" t="s">
        <v>81</v>
      </c>
      <c r="AV145" s="13" t="s">
        <v>79</v>
      </c>
      <c r="AW145" s="13" t="s">
        <v>28</v>
      </c>
      <c r="AX145" s="13" t="s">
        <v>71</v>
      </c>
      <c r="AY145" s="223" t="s">
        <v>110</v>
      </c>
    </row>
    <row r="146" spans="2:51" s="14" customFormat="1" ht="10.199999999999999">
      <c r="B146" s="224"/>
      <c r="C146" s="225"/>
      <c r="D146" s="215" t="s">
        <v>119</v>
      </c>
      <c r="E146" s="226" t="s">
        <v>1</v>
      </c>
      <c r="F146" s="227" t="s">
        <v>160</v>
      </c>
      <c r="G146" s="225"/>
      <c r="H146" s="228">
        <v>13.32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AT146" s="234" t="s">
        <v>119</v>
      </c>
      <c r="AU146" s="234" t="s">
        <v>81</v>
      </c>
      <c r="AV146" s="14" t="s">
        <v>81</v>
      </c>
      <c r="AW146" s="14" t="s">
        <v>28</v>
      </c>
      <c r="AX146" s="14" t="s">
        <v>71</v>
      </c>
      <c r="AY146" s="234" t="s">
        <v>110</v>
      </c>
    </row>
    <row r="147" spans="2:51" s="16" customFormat="1" ht="10.199999999999999">
      <c r="B147" s="246"/>
      <c r="C147" s="247"/>
      <c r="D147" s="215" t="s">
        <v>119</v>
      </c>
      <c r="E147" s="248" t="s">
        <v>1</v>
      </c>
      <c r="F147" s="249" t="s">
        <v>161</v>
      </c>
      <c r="G147" s="247"/>
      <c r="H147" s="250">
        <v>13.32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119</v>
      </c>
      <c r="AU147" s="256" t="s">
        <v>81</v>
      </c>
      <c r="AV147" s="16" t="s">
        <v>131</v>
      </c>
      <c r="AW147" s="16" t="s">
        <v>28</v>
      </c>
      <c r="AX147" s="16" t="s">
        <v>71</v>
      </c>
      <c r="AY147" s="256" t="s">
        <v>110</v>
      </c>
    </row>
    <row r="148" spans="2:51" s="13" customFormat="1" ht="10.199999999999999">
      <c r="B148" s="213"/>
      <c r="C148" s="214"/>
      <c r="D148" s="215" t="s">
        <v>119</v>
      </c>
      <c r="E148" s="216" t="s">
        <v>1</v>
      </c>
      <c r="F148" s="217" t="s">
        <v>162</v>
      </c>
      <c r="G148" s="214"/>
      <c r="H148" s="216" t="s">
        <v>1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119</v>
      </c>
      <c r="AU148" s="223" t="s">
        <v>81</v>
      </c>
      <c r="AV148" s="13" t="s">
        <v>79</v>
      </c>
      <c r="AW148" s="13" t="s">
        <v>28</v>
      </c>
      <c r="AX148" s="13" t="s">
        <v>71</v>
      </c>
      <c r="AY148" s="223" t="s">
        <v>110</v>
      </c>
    </row>
    <row r="149" spans="2:51" s="14" customFormat="1" ht="10.199999999999999">
      <c r="B149" s="224"/>
      <c r="C149" s="225"/>
      <c r="D149" s="215" t="s">
        <v>119</v>
      </c>
      <c r="E149" s="226" t="s">
        <v>1</v>
      </c>
      <c r="F149" s="227" t="s">
        <v>163</v>
      </c>
      <c r="G149" s="225"/>
      <c r="H149" s="228">
        <v>8.4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AT149" s="234" t="s">
        <v>119</v>
      </c>
      <c r="AU149" s="234" t="s">
        <v>81</v>
      </c>
      <c r="AV149" s="14" t="s">
        <v>81</v>
      </c>
      <c r="AW149" s="14" t="s">
        <v>28</v>
      </c>
      <c r="AX149" s="14" t="s">
        <v>71</v>
      </c>
      <c r="AY149" s="234" t="s">
        <v>110</v>
      </c>
    </row>
    <row r="150" spans="2:51" s="14" customFormat="1" ht="10.199999999999999">
      <c r="B150" s="224"/>
      <c r="C150" s="225"/>
      <c r="D150" s="215" t="s">
        <v>119</v>
      </c>
      <c r="E150" s="226" t="s">
        <v>1</v>
      </c>
      <c r="F150" s="227" t="s">
        <v>164</v>
      </c>
      <c r="G150" s="225"/>
      <c r="H150" s="228">
        <v>6.75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AT150" s="234" t="s">
        <v>119</v>
      </c>
      <c r="AU150" s="234" t="s">
        <v>81</v>
      </c>
      <c r="AV150" s="14" t="s">
        <v>81</v>
      </c>
      <c r="AW150" s="14" t="s">
        <v>28</v>
      </c>
      <c r="AX150" s="14" t="s">
        <v>71</v>
      </c>
      <c r="AY150" s="234" t="s">
        <v>110</v>
      </c>
    </row>
    <row r="151" spans="2:51" s="16" customFormat="1" ht="10.199999999999999">
      <c r="B151" s="246"/>
      <c r="C151" s="247"/>
      <c r="D151" s="215" t="s">
        <v>119</v>
      </c>
      <c r="E151" s="248" t="s">
        <v>1</v>
      </c>
      <c r="F151" s="249" t="s">
        <v>161</v>
      </c>
      <c r="G151" s="247"/>
      <c r="H151" s="250">
        <v>15.15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AT151" s="256" t="s">
        <v>119</v>
      </c>
      <c r="AU151" s="256" t="s">
        <v>81</v>
      </c>
      <c r="AV151" s="16" t="s">
        <v>131</v>
      </c>
      <c r="AW151" s="16" t="s">
        <v>28</v>
      </c>
      <c r="AX151" s="16" t="s">
        <v>71</v>
      </c>
      <c r="AY151" s="256" t="s">
        <v>110</v>
      </c>
    </row>
    <row r="152" spans="2:51" s="13" customFormat="1" ht="10.199999999999999">
      <c r="B152" s="213"/>
      <c r="C152" s="214"/>
      <c r="D152" s="215" t="s">
        <v>119</v>
      </c>
      <c r="E152" s="216" t="s">
        <v>1</v>
      </c>
      <c r="F152" s="217" t="s">
        <v>122</v>
      </c>
      <c r="G152" s="214"/>
      <c r="H152" s="216" t="s">
        <v>1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119</v>
      </c>
      <c r="AU152" s="223" t="s">
        <v>81</v>
      </c>
      <c r="AV152" s="13" t="s">
        <v>79</v>
      </c>
      <c r="AW152" s="13" t="s">
        <v>28</v>
      </c>
      <c r="AX152" s="13" t="s">
        <v>71</v>
      </c>
      <c r="AY152" s="223" t="s">
        <v>110</v>
      </c>
    </row>
    <row r="153" spans="2:51" s="14" customFormat="1" ht="10.199999999999999">
      <c r="B153" s="224"/>
      <c r="C153" s="225"/>
      <c r="D153" s="215" t="s">
        <v>119</v>
      </c>
      <c r="E153" s="226" t="s">
        <v>1</v>
      </c>
      <c r="F153" s="227" t="s">
        <v>165</v>
      </c>
      <c r="G153" s="225"/>
      <c r="H153" s="228">
        <v>10.5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AT153" s="234" t="s">
        <v>119</v>
      </c>
      <c r="AU153" s="234" t="s">
        <v>81</v>
      </c>
      <c r="AV153" s="14" t="s">
        <v>81</v>
      </c>
      <c r="AW153" s="14" t="s">
        <v>28</v>
      </c>
      <c r="AX153" s="14" t="s">
        <v>71</v>
      </c>
      <c r="AY153" s="234" t="s">
        <v>110</v>
      </c>
    </row>
    <row r="154" spans="2:51" s="14" customFormat="1" ht="10.199999999999999">
      <c r="B154" s="224"/>
      <c r="C154" s="225"/>
      <c r="D154" s="215" t="s">
        <v>119</v>
      </c>
      <c r="E154" s="226" t="s">
        <v>1</v>
      </c>
      <c r="F154" s="227" t="s">
        <v>166</v>
      </c>
      <c r="G154" s="225"/>
      <c r="H154" s="228">
        <v>12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AT154" s="234" t="s">
        <v>119</v>
      </c>
      <c r="AU154" s="234" t="s">
        <v>81</v>
      </c>
      <c r="AV154" s="14" t="s">
        <v>81</v>
      </c>
      <c r="AW154" s="14" t="s">
        <v>28</v>
      </c>
      <c r="AX154" s="14" t="s">
        <v>71</v>
      </c>
      <c r="AY154" s="234" t="s">
        <v>110</v>
      </c>
    </row>
    <row r="155" spans="2:51" s="16" customFormat="1" ht="10.199999999999999">
      <c r="B155" s="246"/>
      <c r="C155" s="247"/>
      <c r="D155" s="215" t="s">
        <v>119</v>
      </c>
      <c r="E155" s="248" t="s">
        <v>1</v>
      </c>
      <c r="F155" s="249" t="s">
        <v>161</v>
      </c>
      <c r="G155" s="247"/>
      <c r="H155" s="250">
        <v>22.5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AT155" s="256" t="s">
        <v>119</v>
      </c>
      <c r="AU155" s="256" t="s">
        <v>81</v>
      </c>
      <c r="AV155" s="16" t="s">
        <v>131</v>
      </c>
      <c r="AW155" s="16" t="s">
        <v>28</v>
      </c>
      <c r="AX155" s="16" t="s">
        <v>71</v>
      </c>
      <c r="AY155" s="256" t="s">
        <v>110</v>
      </c>
    </row>
    <row r="156" spans="2:51" s="13" customFormat="1" ht="10.199999999999999">
      <c r="B156" s="213"/>
      <c r="C156" s="214"/>
      <c r="D156" s="215" t="s">
        <v>119</v>
      </c>
      <c r="E156" s="216" t="s">
        <v>1</v>
      </c>
      <c r="F156" s="217" t="s">
        <v>124</v>
      </c>
      <c r="G156" s="214"/>
      <c r="H156" s="216" t="s">
        <v>1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119</v>
      </c>
      <c r="AU156" s="223" t="s">
        <v>81</v>
      </c>
      <c r="AV156" s="13" t="s">
        <v>79</v>
      </c>
      <c r="AW156" s="13" t="s">
        <v>28</v>
      </c>
      <c r="AX156" s="13" t="s">
        <v>71</v>
      </c>
      <c r="AY156" s="223" t="s">
        <v>110</v>
      </c>
    </row>
    <row r="157" spans="2:51" s="14" customFormat="1" ht="10.199999999999999">
      <c r="B157" s="224"/>
      <c r="C157" s="225"/>
      <c r="D157" s="215" t="s">
        <v>119</v>
      </c>
      <c r="E157" s="226" t="s">
        <v>1</v>
      </c>
      <c r="F157" s="227" t="s">
        <v>167</v>
      </c>
      <c r="G157" s="225"/>
      <c r="H157" s="228">
        <v>5.25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AT157" s="234" t="s">
        <v>119</v>
      </c>
      <c r="AU157" s="234" t="s">
        <v>81</v>
      </c>
      <c r="AV157" s="14" t="s">
        <v>81</v>
      </c>
      <c r="AW157" s="14" t="s">
        <v>28</v>
      </c>
      <c r="AX157" s="14" t="s">
        <v>71</v>
      </c>
      <c r="AY157" s="234" t="s">
        <v>110</v>
      </c>
    </row>
    <row r="158" spans="2:51" s="14" customFormat="1" ht="10.199999999999999">
      <c r="B158" s="224"/>
      <c r="C158" s="225"/>
      <c r="D158" s="215" t="s">
        <v>119</v>
      </c>
      <c r="E158" s="226" t="s">
        <v>1</v>
      </c>
      <c r="F158" s="227" t="s">
        <v>168</v>
      </c>
      <c r="G158" s="225"/>
      <c r="H158" s="228">
        <v>5.25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AT158" s="234" t="s">
        <v>119</v>
      </c>
      <c r="AU158" s="234" t="s">
        <v>81</v>
      </c>
      <c r="AV158" s="14" t="s">
        <v>81</v>
      </c>
      <c r="AW158" s="14" t="s">
        <v>28</v>
      </c>
      <c r="AX158" s="14" t="s">
        <v>71</v>
      </c>
      <c r="AY158" s="234" t="s">
        <v>110</v>
      </c>
    </row>
    <row r="159" spans="2:51" s="16" customFormat="1" ht="10.199999999999999">
      <c r="B159" s="246"/>
      <c r="C159" s="247"/>
      <c r="D159" s="215" t="s">
        <v>119</v>
      </c>
      <c r="E159" s="248" t="s">
        <v>1</v>
      </c>
      <c r="F159" s="249" t="s">
        <v>161</v>
      </c>
      <c r="G159" s="247"/>
      <c r="H159" s="250">
        <v>10.5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AT159" s="256" t="s">
        <v>119</v>
      </c>
      <c r="AU159" s="256" t="s">
        <v>81</v>
      </c>
      <c r="AV159" s="16" t="s">
        <v>131</v>
      </c>
      <c r="AW159" s="16" t="s">
        <v>28</v>
      </c>
      <c r="AX159" s="16" t="s">
        <v>71</v>
      </c>
      <c r="AY159" s="256" t="s">
        <v>110</v>
      </c>
    </row>
    <row r="160" spans="2:51" s="15" customFormat="1" ht="10.199999999999999">
      <c r="B160" s="235"/>
      <c r="C160" s="236"/>
      <c r="D160" s="215" t="s">
        <v>119</v>
      </c>
      <c r="E160" s="237" t="s">
        <v>1</v>
      </c>
      <c r="F160" s="238" t="s">
        <v>126</v>
      </c>
      <c r="G160" s="236"/>
      <c r="H160" s="239">
        <v>61.47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119</v>
      </c>
      <c r="AU160" s="245" t="s">
        <v>81</v>
      </c>
      <c r="AV160" s="15" t="s">
        <v>117</v>
      </c>
      <c r="AW160" s="15" t="s">
        <v>28</v>
      </c>
      <c r="AX160" s="15" t="s">
        <v>79</v>
      </c>
      <c r="AY160" s="245" t="s">
        <v>110</v>
      </c>
    </row>
    <row r="161" spans="1:65" s="2" customFormat="1" ht="16.5" customHeight="1">
      <c r="A161" s="35"/>
      <c r="B161" s="36"/>
      <c r="C161" s="257" t="s">
        <v>169</v>
      </c>
      <c r="D161" s="257" t="s">
        <v>170</v>
      </c>
      <c r="E161" s="258" t="s">
        <v>171</v>
      </c>
      <c r="F161" s="259" t="s">
        <v>172</v>
      </c>
      <c r="G161" s="260" t="s">
        <v>147</v>
      </c>
      <c r="H161" s="261">
        <v>122.94</v>
      </c>
      <c r="I161" s="262"/>
      <c r="J161" s="263">
        <f>ROUND(I161*H161,2)</f>
        <v>0</v>
      </c>
      <c r="K161" s="259" t="s">
        <v>116</v>
      </c>
      <c r="L161" s="264"/>
      <c r="M161" s="265" t="s">
        <v>1</v>
      </c>
      <c r="N161" s="266" t="s">
        <v>36</v>
      </c>
      <c r="O161" s="72"/>
      <c r="P161" s="209">
        <f>O161*H161</f>
        <v>0</v>
      </c>
      <c r="Q161" s="209">
        <v>1</v>
      </c>
      <c r="R161" s="209">
        <f>Q161*H161</f>
        <v>122.94</v>
      </c>
      <c r="S161" s="209">
        <v>0</v>
      </c>
      <c r="T161" s="21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1" t="s">
        <v>155</v>
      </c>
      <c r="AT161" s="211" t="s">
        <v>170</v>
      </c>
      <c r="AU161" s="211" t="s">
        <v>81</v>
      </c>
      <c r="AY161" s="18" t="s">
        <v>110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8" t="s">
        <v>79</v>
      </c>
      <c r="BK161" s="212">
        <f>ROUND(I161*H161,2)</f>
        <v>0</v>
      </c>
      <c r="BL161" s="18" t="s">
        <v>117</v>
      </c>
      <c r="BM161" s="211" t="s">
        <v>173</v>
      </c>
    </row>
    <row r="162" spans="1:65" s="14" customFormat="1" ht="10.199999999999999">
      <c r="B162" s="224"/>
      <c r="C162" s="225"/>
      <c r="D162" s="215" t="s">
        <v>119</v>
      </c>
      <c r="E162" s="226" t="s">
        <v>1</v>
      </c>
      <c r="F162" s="227" t="s">
        <v>174</v>
      </c>
      <c r="G162" s="225"/>
      <c r="H162" s="228">
        <v>122.94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AT162" s="234" t="s">
        <v>119</v>
      </c>
      <c r="AU162" s="234" t="s">
        <v>81</v>
      </c>
      <c r="AV162" s="14" t="s">
        <v>81</v>
      </c>
      <c r="AW162" s="14" t="s">
        <v>28</v>
      </c>
      <c r="AX162" s="14" t="s">
        <v>79</v>
      </c>
      <c r="AY162" s="234" t="s">
        <v>110</v>
      </c>
    </row>
    <row r="163" spans="1:65" s="12" customFormat="1" ht="22.8" customHeight="1">
      <c r="B163" s="184"/>
      <c r="C163" s="185"/>
      <c r="D163" s="186" t="s">
        <v>70</v>
      </c>
      <c r="E163" s="198" t="s">
        <v>81</v>
      </c>
      <c r="F163" s="198" t="s">
        <v>175</v>
      </c>
      <c r="G163" s="185"/>
      <c r="H163" s="185"/>
      <c r="I163" s="188"/>
      <c r="J163" s="199">
        <f>BK163</f>
        <v>0</v>
      </c>
      <c r="K163" s="185"/>
      <c r="L163" s="190"/>
      <c r="M163" s="191"/>
      <c r="N163" s="192"/>
      <c r="O163" s="192"/>
      <c r="P163" s="193">
        <f>SUM(P164:P173)</f>
        <v>0</v>
      </c>
      <c r="Q163" s="192"/>
      <c r="R163" s="193">
        <f>SUM(R164:R173)</f>
        <v>4.224E-2</v>
      </c>
      <c r="S163" s="192"/>
      <c r="T163" s="194">
        <f>SUM(T164:T173)</f>
        <v>0</v>
      </c>
      <c r="AR163" s="195" t="s">
        <v>79</v>
      </c>
      <c r="AT163" s="196" t="s">
        <v>70</v>
      </c>
      <c r="AU163" s="196" t="s">
        <v>79</v>
      </c>
      <c r="AY163" s="195" t="s">
        <v>110</v>
      </c>
      <c r="BK163" s="197">
        <f>SUM(BK164:BK173)</f>
        <v>0</v>
      </c>
    </row>
    <row r="164" spans="1:65" s="2" customFormat="1" ht="16.5" customHeight="1">
      <c r="A164" s="35"/>
      <c r="B164" s="36"/>
      <c r="C164" s="200" t="s">
        <v>176</v>
      </c>
      <c r="D164" s="200" t="s">
        <v>112</v>
      </c>
      <c r="E164" s="201" t="s">
        <v>177</v>
      </c>
      <c r="F164" s="202" t="s">
        <v>178</v>
      </c>
      <c r="G164" s="203" t="s">
        <v>179</v>
      </c>
      <c r="H164" s="204">
        <v>128</v>
      </c>
      <c r="I164" s="205"/>
      <c r="J164" s="206">
        <f>ROUND(I164*H164,2)</f>
        <v>0</v>
      </c>
      <c r="K164" s="202" t="s">
        <v>116</v>
      </c>
      <c r="L164" s="40"/>
      <c r="M164" s="207" t="s">
        <v>1</v>
      </c>
      <c r="N164" s="208" t="s">
        <v>36</v>
      </c>
      <c r="O164" s="72"/>
      <c r="P164" s="209">
        <f>O164*H164</f>
        <v>0</v>
      </c>
      <c r="Q164" s="209">
        <v>1E-4</v>
      </c>
      <c r="R164" s="209">
        <f>Q164*H164</f>
        <v>1.2800000000000001E-2</v>
      </c>
      <c r="S164" s="209">
        <v>0</v>
      </c>
      <c r="T164" s="21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1" t="s">
        <v>117</v>
      </c>
      <c r="AT164" s="211" t="s">
        <v>112</v>
      </c>
      <c r="AU164" s="211" t="s">
        <v>81</v>
      </c>
      <c r="AY164" s="18" t="s">
        <v>110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8" t="s">
        <v>79</v>
      </c>
      <c r="BK164" s="212">
        <f>ROUND(I164*H164,2)</f>
        <v>0</v>
      </c>
      <c r="BL164" s="18" t="s">
        <v>117</v>
      </c>
      <c r="BM164" s="211" t="s">
        <v>180</v>
      </c>
    </row>
    <row r="165" spans="1:65" s="13" customFormat="1" ht="10.199999999999999">
      <c r="B165" s="213"/>
      <c r="C165" s="214"/>
      <c r="D165" s="215" t="s">
        <v>119</v>
      </c>
      <c r="E165" s="216" t="s">
        <v>1</v>
      </c>
      <c r="F165" s="217" t="s">
        <v>120</v>
      </c>
      <c r="G165" s="214"/>
      <c r="H165" s="216" t="s">
        <v>1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119</v>
      </c>
      <c r="AU165" s="223" t="s">
        <v>81</v>
      </c>
      <c r="AV165" s="13" t="s">
        <v>79</v>
      </c>
      <c r="AW165" s="13" t="s">
        <v>28</v>
      </c>
      <c r="AX165" s="13" t="s">
        <v>71</v>
      </c>
      <c r="AY165" s="223" t="s">
        <v>110</v>
      </c>
    </row>
    <row r="166" spans="1:65" s="14" customFormat="1" ht="10.199999999999999">
      <c r="B166" s="224"/>
      <c r="C166" s="225"/>
      <c r="D166" s="215" t="s">
        <v>119</v>
      </c>
      <c r="E166" s="226" t="s">
        <v>1</v>
      </c>
      <c r="F166" s="227" t="s">
        <v>181</v>
      </c>
      <c r="G166" s="225"/>
      <c r="H166" s="228">
        <v>40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AT166" s="234" t="s">
        <v>119</v>
      </c>
      <c r="AU166" s="234" t="s">
        <v>81</v>
      </c>
      <c r="AV166" s="14" t="s">
        <v>81</v>
      </c>
      <c r="AW166" s="14" t="s">
        <v>28</v>
      </c>
      <c r="AX166" s="14" t="s">
        <v>71</v>
      </c>
      <c r="AY166" s="234" t="s">
        <v>110</v>
      </c>
    </row>
    <row r="167" spans="1:65" s="13" customFormat="1" ht="10.199999999999999">
      <c r="B167" s="213"/>
      <c r="C167" s="214"/>
      <c r="D167" s="215" t="s">
        <v>119</v>
      </c>
      <c r="E167" s="216" t="s">
        <v>1</v>
      </c>
      <c r="F167" s="217" t="s">
        <v>122</v>
      </c>
      <c r="G167" s="214"/>
      <c r="H167" s="216" t="s">
        <v>1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119</v>
      </c>
      <c r="AU167" s="223" t="s">
        <v>81</v>
      </c>
      <c r="AV167" s="13" t="s">
        <v>79</v>
      </c>
      <c r="AW167" s="13" t="s">
        <v>28</v>
      </c>
      <c r="AX167" s="13" t="s">
        <v>71</v>
      </c>
      <c r="AY167" s="223" t="s">
        <v>110</v>
      </c>
    </row>
    <row r="168" spans="1:65" s="14" customFormat="1" ht="10.199999999999999">
      <c r="B168" s="224"/>
      <c r="C168" s="225"/>
      <c r="D168" s="215" t="s">
        <v>119</v>
      </c>
      <c r="E168" s="226" t="s">
        <v>1</v>
      </c>
      <c r="F168" s="227" t="s">
        <v>182</v>
      </c>
      <c r="G168" s="225"/>
      <c r="H168" s="228">
        <v>62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AT168" s="234" t="s">
        <v>119</v>
      </c>
      <c r="AU168" s="234" t="s">
        <v>81</v>
      </c>
      <c r="AV168" s="14" t="s">
        <v>81</v>
      </c>
      <c r="AW168" s="14" t="s">
        <v>28</v>
      </c>
      <c r="AX168" s="14" t="s">
        <v>71</v>
      </c>
      <c r="AY168" s="234" t="s">
        <v>110</v>
      </c>
    </row>
    <row r="169" spans="1:65" s="13" customFormat="1" ht="10.199999999999999">
      <c r="B169" s="213"/>
      <c r="C169" s="214"/>
      <c r="D169" s="215" t="s">
        <v>119</v>
      </c>
      <c r="E169" s="216" t="s">
        <v>1</v>
      </c>
      <c r="F169" s="217" t="s">
        <v>124</v>
      </c>
      <c r="G169" s="214"/>
      <c r="H169" s="216" t="s">
        <v>1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119</v>
      </c>
      <c r="AU169" s="223" t="s">
        <v>81</v>
      </c>
      <c r="AV169" s="13" t="s">
        <v>79</v>
      </c>
      <c r="AW169" s="13" t="s">
        <v>28</v>
      </c>
      <c r="AX169" s="13" t="s">
        <v>71</v>
      </c>
      <c r="AY169" s="223" t="s">
        <v>110</v>
      </c>
    </row>
    <row r="170" spans="1:65" s="14" customFormat="1" ht="10.199999999999999">
      <c r="B170" s="224"/>
      <c r="C170" s="225"/>
      <c r="D170" s="215" t="s">
        <v>119</v>
      </c>
      <c r="E170" s="226" t="s">
        <v>1</v>
      </c>
      <c r="F170" s="227" t="s">
        <v>183</v>
      </c>
      <c r="G170" s="225"/>
      <c r="H170" s="228">
        <v>26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AT170" s="234" t="s">
        <v>119</v>
      </c>
      <c r="AU170" s="234" t="s">
        <v>81</v>
      </c>
      <c r="AV170" s="14" t="s">
        <v>81</v>
      </c>
      <c r="AW170" s="14" t="s">
        <v>28</v>
      </c>
      <c r="AX170" s="14" t="s">
        <v>71</v>
      </c>
      <c r="AY170" s="234" t="s">
        <v>110</v>
      </c>
    </row>
    <row r="171" spans="1:65" s="15" customFormat="1" ht="10.199999999999999">
      <c r="B171" s="235"/>
      <c r="C171" s="236"/>
      <c r="D171" s="215" t="s">
        <v>119</v>
      </c>
      <c r="E171" s="237" t="s">
        <v>1</v>
      </c>
      <c r="F171" s="238" t="s">
        <v>126</v>
      </c>
      <c r="G171" s="236"/>
      <c r="H171" s="239">
        <v>128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119</v>
      </c>
      <c r="AU171" s="245" t="s">
        <v>81</v>
      </c>
      <c r="AV171" s="15" t="s">
        <v>117</v>
      </c>
      <c r="AW171" s="15" t="s">
        <v>28</v>
      </c>
      <c r="AX171" s="15" t="s">
        <v>79</v>
      </c>
      <c r="AY171" s="245" t="s">
        <v>110</v>
      </c>
    </row>
    <row r="172" spans="1:65" s="2" customFormat="1" ht="21.75" customHeight="1">
      <c r="A172" s="35"/>
      <c r="B172" s="36"/>
      <c r="C172" s="257" t="s">
        <v>184</v>
      </c>
      <c r="D172" s="257" t="s">
        <v>170</v>
      </c>
      <c r="E172" s="258" t="s">
        <v>185</v>
      </c>
      <c r="F172" s="259" t="s">
        <v>186</v>
      </c>
      <c r="G172" s="260" t="s">
        <v>179</v>
      </c>
      <c r="H172" s="261">
        <v>147.19999999999999</v>
      </c>
      <c r="I172" s="262"/>
      <c r="J172" s="263">
        <f>ROUND(I172*H172,2)</f>
        <v>0</v>
      </c>
      <c r="K172" s="259" t="s">
        <v>116</v>
      </c>
      <c r="L172" s="264"/>
      <c r="M172" s="265" t="s">
        <v>1</v>
      </c>
      <c r="N172" s="266" t="s">
        <v>36</v>
      </c>
      <c r="O172" s="72"/>
      <c r="P172" s="209">
        <f>O172*H172</f>
        <v>0</v>
      </c>
      <c r="Q172" s="209">
        <v>2.0000000000000001E-4</v>
      </c>
      <c r="R172" s="209">
        <f>Q172*H172</f>
        <v>2.9439999999999997E-2</v>
      </c>
      <c r="S172" s="209">
        <v>0</v>
      </c>
      <c r="T172" s="21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1" t="s">
        <v>155</v>
      </c>
      <c r="AT172" s="211" t="s">
        <v>170</v>
      </c>
      <c r="AU172" s="211" t="s">
        <v>81</v>
      </c>
      <c r="AY172" s="18" t="s">
        <v>110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8" t="s">
        <v>79</v>
      </c>
      <c r="BK172" s="212">
        <f>ROUND(I172*H172,2)</f>
        <v>0</v>
      </c>
      <c r="BL172" s="18" t="s">
        <v>117</v>
      </c>
      <c r="BM172" s="211" t="s">
        <v>187</v>
      </c>
    </row>
    <row r="173" spans="1:65" s="14" customFormat="1" ht="10.199999999999999">
      <c r="B173" s="224"/>
      <c r="C173" s="225"/>
      <c r="D173" s="215" t="s">
        <v>119</v>
      </c>
      <c r="E173" s="226" t="s">
        <v>1</v>
      </c>
      <c r="F173" s="227" t="s">
        <v>188</v>
      </c>
      <c r="G173" s="225"/>
      <c r="H173" s="228">
        <v>147.19999999999999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AT173" s="234" t="s">
        <v>119</v>
      </c>
      <c r="AU173" s="234" t="s">
        <v>81</v>
      </c>
      <c r="AV173" s="14" t="s">
        <v>81</v>
      </c>
      <c r="AW173" s="14" t="s">
        <v>28</v>
      </c>
      <c r="AX173" s="14" t="s">
        <v>79</v>
      </c>
      <c r="AY173" s="234" t="s">
        <v>110</v>
      </c>
    </row>
    <row r="174" spans="1:65" s="12" customFormat="1" ht="22.8" customHeight="1">
      <c r="B174" s="184"/>
      <c r="C174" s="185"/>
      <c r="D174" s="186" t="s">
        <v>70</v>
      </c>
      <c r="E174" s="198" t="s">
        <v>117</v>
      </c>
      <c r="F174" s="198" t="s">
        <v>189</v>
      </c>
      <c r="G174" s="185"/>
      <c r="H174" s="185"/>
      <c r="I174" s="188"/>
      <c r="J174" s="199">
        <f>BK174</f>
        <v>0</v>
      </c>
      <c r="K174" s="185"/>
      <c r="L174" s="190"/>
      <c r="M174" s="191"/>
      <c r="N174" s="192"/>
      <c r="O174" s="192"/>
      <c r="P174" s="193">
        <f>SUM(P175:P176)</f>
        <v>0</v>
      </c>
      <c r="Q174" s="192"/>
      <c r="R174" s="193">
        <f>SUM(R175:R176)</f>
        <v>4.1975094000000004</v>
      </c>
      <c r="S174" s="192"/>
      <c r="T174" s="194">
        <f>SUM(T175:T176)</f>
        <v>0</v>
      </c>
      <c r="AR174" s="195" t="s">
        <v>79</v>
      </c>
      <c r="AT174" s="196" t="s">
        <v>70</v>
      </c>
      <c r="AU174" s="196" t="s">
        <v>79</v>
      </c>
      <c r="AY174" s="195" t="s">
        <v>110</v>
      </c>
      <c r="BK174" s="197">
        <f>SUM(BK175:BK176)</f>
        <v>0</v>
      </c>
    </row>
    <row r="175" spans="1:65" s="2" customFormat="1" ht="16.5" customHeight="1">
      <c r="A175" s="35"/>
      <c r="B175" s="36"/>
      <c r="C175" s="200" t="s">
        <v>190</v>
      </c>
      <c r="D175" s="200" t="s">
        <v>112</v>
      </c>
      <c r="E175" s="201" t="s">
        <v>191</v>
      </c>
      <c r="F175" s="202" t="s">
        <v>192</v>
      </c>
      <c r="G175" s="203" t="s">
        <v>115</v>
      </c>
      <c r="H175" s="204">
        <v>2.2200000000000002</v>
      </c>
      <c r="I175" s="205"/>
      <c r="J175" s="206">
        <f>ROUND(I175*H175,2)</f>
        <v>0</v>
      </c>
      <c r="K175" s="202" t="s">
        <v>116</v>
      </c>
      <c r="L175" s="40"/>
      <c r="M175" s="207" t="s">
        <v>1</v>
      </c>
      <c r="N175" s="208" t="s">
        <v>36</v>
      </c>
      <c r="O175" s="72"/>
      <c r="P175" s="209">
        <f>O175*H175</f>
        <v>0</v>
      </c>
      <c r="Q175" s="209">
        <v>1.8907700000000001</v>
      </c>
      <c r="R175" s="209">
        <f>Q175*H175</f>
        <v>4.1975094000000004</v>
      </c>
      <c r="S175" s="209">
        <v>0</v>
      </c>
      <c r="T175" s="21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1" t="s">
        <v>117</v>
      </c>
      <c r="AT175" s="211" t="s">
        <v>112</v>
      </c>
      <c r="AU175" s="211" t="s">
        <v>81</v>
      </c>
      <c r="AY175" s="18" t="s">
        <v>110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8" t="s">
        <v>79</v>
      </c>
      <c r="BK175" s="212">
        <f>ROUND(I175*H175,2)</f>
        <v>0</v>
      </c>
      <c r="BL175" s="18" t="s">
        <v>117</v>
      </c>
      <c r="BM175" s="211" t="s">
        <v>193</v>
      </c>
    </row>
    <row r="176" spans="1:65" s="14" customFormat="1" ht="10.199999999999999">
      <c r="B176" s="224"/>
      <c r="C176" s="225"/>
      <c r="D176" s="215" t="s">
        <v>119</v>
      </c>
      <c r="E176" s="226" t="s">
        <v>1</v>
      </c>
      <c r="F176" s="227" t="s">
        <v>194</v>
      </c>
      <c r="G176" s="225"/>
      <c r="H176" s="228">
        <v>2.2200000000000002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AT176" s="234" t="s">
        <v>119</v>
      </c>
      <c r="AU176" s="234" t="s">
        <v>81</v>
      </c>
      <c r="AV176" s="14" t="s">
        <v>81</v>
      </c>
      <c r="AW176" s="14" t="s">
        <v>28</v>
      </c>
      <c r="AX176" s="14" t="s">
        <v>79</v>
      </c>
      <c r="AY176" s="234" t="s">
        <v>110</v>
      </c>
    </row>
    <row r="177" spans="1:65" s="12" customFormat="1" ht="22.8" customHeight="1">
      <c r="B177" s="184"/>
      <c r="C177" s="185"/>
      <c r="D177" s="186" t="s">
        <v>70</v>
      </c>
      <c r="E177" s="198" t="s">
        <v>155</v>
      </c>
      <c r="F177" s="198" t="s">
        <v>195</v>
      </c>
      <c r="G177" s="185"/>
      <c r="H177" s="185"/>
      <c r="I177" s="188"/>
      <c r="J177" s="199">
        <f>BK177</f>
        <v>0</v>
      </c>
      <c r="K177" s="185"/>
      <c r="L177" s="190"/>
      <c r="M177" s="191"/>
      <c r="N177" s="192"/>
      <c r="O177" s="192"/>
      <c r="P177" s="193">
        <f>SUM(P178:P198)</f>
        <v>0</v>
      </c>
      <c r="Q177" s="192"/>
      <c r="R177" s="193">
        <f>SUM(R178:R198)</f>
        <v>14.414350000000001</v>
      </c>
      <c r="S177" s="192"/>
      <c r="T177" s="194">
        <f>SUM(T178:T198)</f>
        <v>0</v>
      </c>
      <c r="AR177" s="195" t="s">
        <v>79</v>
      </c>
      <c r="AT177" s="196" t="s">
        <v>70</v>
      </c>
      <c r="AU177" s="196" t="s">
        <v>79</v>
      </c>
      <c r="AY177" s="195" t="s">
        <v>110</v>
      </c>
      <c r="BK177" s="197">
        <f>SUM(BK178:BK198)</f>
        <v>0</v>
      </c>
    </row>
    <row r="178" spans="1:65" s="2" customFormat="1" ht="16.5" customHeight="1">
      <c r="A178" s="35"/>
      <c r="B178" s="36"/>
      <c r="C178" s="200" t="s">
        <v>196</v>
      </c>
      <c r="D178" s="200" t="s">
        <v>112</v>
      </c>
      <c r="E178" s="201" t="s">
        <v>197</v>
      </c>
      <c r="F178" s="202" t="s">
        <v>198</v>
      </c>
      <c r="G178" s="203" t="s">
        <v>199</v>
      </c>
      <c r="H178" s="204">
        <v>37</v>
      </c>
      <c r="I178" s="205"/>
      <c r="J178" s="206">
        <f>ROUND(I178*H178,2)</f>
        <v>0</v>
      </c>
      <c r="K178" s="202" t="s">
        <v>1</v>
      </c>
      <c r="L178" s="40"/>
      <c r="M178" s="207" t="s">
        <v>1</v>
      </c>
      <c r="N178" s="208" t="s">
        <v>36</v>
      </c>
      <c r="O178" s="72"/>
      <c r="P178" s="209">
        <f>O178*H178</f>
        <v>0</v>
      </c>
      <c r="Q178" s="209">
        <v>0</v>
      </c>
      <c r="R178" s="209">
        <f>Q178*H178</f>
        <v>0</v>
      </c>
      <c r="S178" s="209">
        <v>0</v>
      </c>
      <c r="T178" s="21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1" t="s">
        <v>117</v>
      </c>
      <c r="AT178" s="211" t="s">
        <v>112</v>
      </c>
      <c r="AU178" s="211" t="s">
        <v>81</v>
      </c>
      <c r="AY178" s="18" t="s">
        <v>110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8" t="s">
        <v>79</v>
      </c>
      <c r="BK178" s="212">
        <f>ROUND(I178*H178,2)</f>
        <v>0</v>
      </c>
      <c r="BL178" s="18" t="s">
        <v>117</v>
      </c>
      <c r="BM178" s="211" t="s">
        <v>200</v>
      </c>
    </row>
    <row r="179" spans="1:65" s="14" customFormat="1" ht="10.199999999999999">
      <c r="B179" s="224"/>
      <c r="C179" s="225"/>
      <c r="D179" s="215" t="s">
        <v>119</v>
      </c>
      <c r="E179" s="226" t="s">
        <v>1</v>
      </c>
      <c r="F179" s="227" t="s">
        <v>201</v>
      </c>
      <c r="G179" s="225"/>
      <c r="H179" s="228">
        <v>37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AT179" s="234" t="s">
        <v>119</v>
      </c>
      <c r="AU179" s="234" t="s">
        <v>81</v>
      </c>
      <c r="AV179" s="14" t="s">
        <v>81</v>
      </c>
      <c r="AW179" s="14" t="s">
        <v>28</v>
      </c>
      <c r="AX179" s="14" t="s">
        <v>79</v>
      </c>
      <c r="AY179" s="234" t="s">
        <v>110</v>
      </c>
    </row>
    <row r="180" spans="1:65" s="2" customFormat="1" ht="21.75" customHeight="1">
      <c r="A180" s="35"/>
      <c r="B180" s="36"/>
      <c r="C180" s="200" t="s">
        <v>202</v>
      </c>
      <c r="D180" s="200" t="s">
        <v>112</v>
      </c>
      <c r="E180" s="201" t="s">
        <v>203</v>
      </c>
      <c r="F180" s="202" t="s">
        <v>204</v>
      </c>
      <c r="G180" s="203" t="s">
        <v>199</v>
      </c>
      <c r="H180" s="204">
        <v>37</v>
      </c>
      <c r="I180" s="205"/>
      <c r="J180" s="206">
        <f>ROUND(I180*H180,2)</f>
        <v>0</v>
      </c>
      <c r="K180" s="202" t="s">
        <v>116</v>
      </c>
      <c r="L180" s="40"/>
      <c r="M180" s="207" t="s">
        <v>1</v>
      </c>
      <c r="N180" s="208" t="s">
        <v>36</v>
      </c>
      <c r="O180" s="72"/>
      <c r="P180" s="209">
        <f>O180*H180</f>
        <v>0</v>
      </c>
      <c r="Q180" s="209">
        <v>1.235E-2</v>
      </c>
      <c r="R180" s="209">
        <f>Q180*H180</f>
        <v>0.45694999999999997</v>
      </c>
      <c r="S180" s="209">
        <v>0</v>
      </c>
      <c r="T180" s="21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1" t="s">
        <v>117</v>
      </c>
      <c r="AT180" s="211" t="s">
        <v>112</v>
      </c>
      <c r="AU180" s="211" t="s">
        <v>81</v>
      </c>
      <c r="AY180" s="18" t="s">
        <v>110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8" t="s">
        <v>79</v>
      </c>
      <c r="BK180" s="212">
        <f>ROUND(I180*H180,2)</f>
        <v>0</v>
      </c>
      <c r="BL180" s="18" t="s">
        <v>117</v>
      </c>
      <c r="BM180" s="211" t="s">
        <v>205</v>
      </c>
    </row>
    <row r="181" spans="1:65" s="14" customFormat="1" ht="10.199999999999999">
      <c r="B181" s="224"/>
      <c r="C181" s="225"/>
      <c r="D181" s="215" t="s">
        <v>119</v>
      </c>
      <c r="E181" s="226" t="s">
        <v>1</v>
      </c>
      <c r="F181" s="227" t="s">
        <v>201</v>
      </c>
      <c r="G181" s="225"/>
      <c r="H181" s="228">
        <v>37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AT181" s="234" t="s">
        <v>119</v>
      </c>
      <c r="AU181" s="234" t="s">
        <v>81</v>
      </c>
      <c r="AV181" s="14" t="s">
        <v>81</v>
      </c>
      <c r="AW181" s="14" t="s">
        <v>28</v>
      </c>
      <c r="AX181" s="14" t="s">
        <v>79</v>
      </c>
      <c r="AY181" s="234" t="s">
        <v>110</v>
      </c>
    </row>
    <row r="182" spans="1:65" s="2" customFormat="1" ht="21.75" customHeight="1">
      <c r="A182" s="35"/>
      <c r="B182" s="36"/>
      <c r="C182" s="200" t="s">
        <v>8</v>
      </c>
      <c r="D182" s="200" t="s">
        <v>112</v>
      </c>
      <c r="E182" s="201" t="s">
        <v>206</v>
      </c>
      <c r="F182" s="202" t="s">
        <v>207</v>
      </c>
      <c r="G182" s="203" t="s">
        <v>208</v>
      </c>
      <c r="H182" s="204">
        <v>5</v>
      </c>
      <c r="I182" s="205"/>
      <c r="J182" s="206">
        <f>ROUND(I182*H182,2)</f>
        <v>0</v>
      </c>
      <c r="K182" s="202" t="s">
        <v>116</v>
      </c>
      <c r="L182" s="40"/>
      <c r="M182" s="207" t="s">
        <v>1</v>
      </c>
      <c r="N182" s="208" t="s">
        <v>36</v>
      </c>
      <c r="O182" s="72"/>
      <c r="P182" s="209">
        <f>O182*H182</f>
        <v>0</v>
      </c>
      <c r="Q182" s="209">
        <v>0.11217000000000001</v>
      </c>
      <c r="R182" s="209">
        <f>Q182*H182</f>
        <v>0.56085000000000007</v>
      </c>
      <c r="S182" s="209">
        <v>0</v>
      </c>
      <c r="T182" s="21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1" t="s">
        <v>117</v>
      </c>
      <c r="AT182" s="211" t="s">
        <v>112</v>
      </c>
      <c r="AU182" s="211" t="s">
        <v>81</v>
      </c>
      <c r="AY182" s="18" t="s">
        <v>110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8" t="s">
        <v>79</v>
      </c>
      <c r="BK182" s="212">
        <f>ROUND(I182*H182,2)</f>
        <v>0</v>
      </c>
      <c r="BL182" s="18" t="s">
        <v>117</v>
      </c>
      <c r="BM182" s="211" t="s">
        <v>209</v>
      </c>
    </row>
    <row r="183" spans="1:65" s="13" customFormat="1" ht="10.199999999999999">
      <c r="B183" s="213"/>
      <c r="C183" s="214"/>
      <c r="D183" s="215" t="s">
        <v>119</v>
      </c>
      <c r="E183" s="216" t="s">
        <v>1</v>
      </c>
      <c r="F183" s="217" t="s">
        <v>210</v>
      </c>
      <c r="G183" s="214"/>
      <c r="H183" s="216" t="s">
        <v>1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119</v>
      </c>
      <c r="AU183" s="223" t="s">
        <v>81</v>
      </c>
      <c r="AV183" s="13" t="s">
        <v>79</v>
      </c>
      <c r="AW183" s="13" t="s">
        <v>28</v>
      </c>
      <c r="AX183" s="13" t="s">
        <v>71</v>
      </c>
      <c r="AY183" s="223" t="s">
        <v>110</v>
      </c>
    </row>
    <row r="184" spans="1:65" s="14" customFormat="1" ht="10.199999999999999">
      <c r="B184" s="224"/>
      <c r="C184" s="225"/>
      <c r="D184" s="215" t="s">
        <v>119</v>
      </c>
      <c r="E184" s="226" t="s">
        <v>1</v>
      </c>
      <c r="F184" s="227" t="s">
        <v>131</v>
      </c>
      <c r="G184" s="225"/>
      <c r="H184" s="228">
        <v>3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AT184" s="234" t="s">
        <v>119</v>
      </c>
      <c r="AU184" s="234" t="s">
        <v>81</v>
      </c>
      <c r="AV184" s="14" t="s">
        <v>81</v>
      </c>
      <c r="AW184" s="14" t="s">
        <v>28</v>
      </c>
      <c r="AX184" s="14" t="s">
        <v>71</v>
      </c>
      <c r="AY184" s="234" t="s">
        <v>110</v>
      </c>
    </row>
    <row r="185" spans="1:65" s="14" customFormat="1" ht="10.199999999999999">
      <c r="B185" s="224"/>
      <c r="C185" s="225"/>
      <c r="D185" s="215" t="s">
        <v>119</v>
      </c>
      <c r="E185" s="226" t="s">
        <v>1</v>
      </c>
      <c r="F185" s="227" t="s">
        <v>81</v>
      </c>
      <c r="G185" s="225"/>
      <c r="H185" s="228">
        <v>2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AT185" s="234" t="s">
        <v>119</v>
      </c>
      <c r="AU185" s="234" t="s">
        <v>81</v>
      </c>
      <c r="AV185" s="14" t="s">
        <v>81</v>
      </c>
      <c r="AW185" s="14" t="s">
        <v>28</v>
      </c>
      <c r="AX185" s="14" t="s">
        <v>71</v>
      </c>
      <c r="AY185" s="234" t="s">
        <v>110</v>
      </c>
    </row>
    <row r="186" spans="1:65" s="15" customFormat="1" ht="10.199999999999999">
      <c r="B186" s="235"/>
      <c r="C186" s="236"/>
      <c r="D186" s="215" t="s">
        <v>119</v>
      </c>
      <c r="E186" s="237" t="s">
        <v>1</v>
      </c>
      <c r="F186" s="238" t="s">
        <v>126</v>
      </c>
      <c r="G186" s="236"/>
      <c r="H186" s="239">
        <v>5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AT186" s="245" t="s">
        <v>119</v>
      </c>
      <c r="AU186" s="245" t="s">
        <v>81</v>
      </c>
      <c r="AV186" s="15" t="s">
        <v>117</v>
      </c>
      <c r="AW186" s="15" t="s">
        <v>28</v>
      </c>
      <c r="AX186" s="15" t="s">
        <v>79</v>
      </c>
      <c r="AY186" s="245" t="s">
        <v>110</v>
      </c>
    </row>
    <row r="187" spans="1:65" s="2" customFormat="1" ht="21.75" customHeight="1">
      <c r="A187" s="35"/>
      <c r="B187" s="36"/>
      <c r="C187" s="200" t="s">
        <v>211</v>
      </c>
      <c r="D187" s="200" t="s">
        <v>112</v>
      </c>
      <c r="E187" s="201" t="s">
        <v>212</v>
      </c>
      <c r="F187" s="202" t="s">
        <v>213</v>
      </c>
      <c r="G187" s="203" t="s">
        <v>208</v>
      </c>
      <c r="H187" s="204">
        <v>5</v>
      </c>
      <c r="I187" s="205"/>
      <c r="J187" s="206">
        <f>ROUND(I187*H187,2)</f>
        <v>0</v>
      </c>
      <c r="K187" s="202" t="s">
        <v>116</v>
      </c>
      <c r="L187" s="40"/>
      <c r="M187" s="207" t="s">
        <v>1</v>
      </c>
      <c r="N187" s="208" t="s">
        <v>36</v>
      </c>
      <c r="O187" s="72"/>
      <c r="P187" s="209">
        <f>O187*H187</f>
        <v>0</v>
      </c>
      <c r="Q187" s="209">
        <v>1.2120000000000001E-2</v>
      </c>
      <c r="R187" s="209">
        <f>Q187*H187</f>
        <v>6.0600000000000001E-2</v>
      </c>
      <c r="S187" s="209">
        <v>0</v>
      </c>
      <c r="T187" s="21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1" t="s">
        <v>117</v>
      </c>
      <c r="AT187" s="211" t="s">
        <v>112</v>
      </c>
      <c r="AU187" s="211" t="s">
        <v>81</v>
      </c>
      <c r="AY187" s="18" t="s">
        <v>110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8" t="s">
        <v>79</v>
      </c>
      <c r="BK187" s="212">
        <f>ROUND(I187*H187,2)</f>
        <v>0</v>
      </c>
      <c r="BL187" s="18" t="s">
        <v>117</v>
      </c>
      <c r="BM187" s="211" t="s">
        <v>214</v>
      </c>
    </row>
    <row r="188" spans="1:65" s="14" customFormat="1" ht="10.199999999999999">
      <c r="B188" s="224"/>
      <c r="C188" s="225"/>
      <c r="D188" s="215" t="s">
        <v>119</v>
      </c>
      <c r="E188" s="226" t="s">
        <v>1</v>
      </c>
      <c r="F188" s="227" t="s">
        <v>140</v>
      </c>
      <c r="G188" s="225"/>
      <c r="H188" s="228">
        <v>5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AT188" s="234" t="s">
        <v>119</v>
      </c>
      <c r="AU188" s="234" t="s">
        <v>81</v>
      </c>
      <c r="AV188" s="14" t="s">
        <v>81</v>
      </c>
      <c r="AW188" s="14" t="s">
        <v>28</v>
      </c>
      <c r="AX188" s="14" t="s">
        <v>79</v>
      </c>
      <c r="AY188" s="234" t="s">
        <v>110</v>
      </c>
    </row>
    <row r="189" spans="1:65" s="2" customFormat="1" ht="21.75" customHeight="1">
      <c r="A189" s="35"/>
      <c r="B189" s="36"/>
      <c r="C189" s="200" t="s">
        <v>215</v>
      </c>
      <c r="D189" s="200" t="s">
        <v>112</v>
      </c>
      <c r="E189" s="201" t="s">
        <v>216</v>
      </c>
      <c r="F189" s="202" t="s">
        <v>217</v>
      </c>
      <c r="G189" s="203" t="s">
        <v>208</v>
      </c>
      <c r="H189" s="204">
        <v>5</v>
      </c>
      <c r="I189" s="205"/>
      <c r="J189" s="206">
        <f>ROUND(I189*H189,2)</f>
        <v>0</v>
      </c>
      <c r="K189" s="202" t="s">
        <v>116</v>
      </c>
      <c r="L189" s="40"/>
      <c r="M189" s="207" t="s">
        <v>1</v>
      </c>
      <c r="N189" s="208" t="s">
        <v>36</v>
      </c>
      <c r="O189" s="72"/>
      <c r="P189" s="209">
        <f>O189*H189</f>
        <v>0</v>
      </c>
      <c r="Q189" s="209">
        <v>0</v>
      </c>
      <c r="R189" s="209">
        <f>Q189*H189</f>
        <v>0</v>
      </c>
      <c r="S189" s="209">
        <v>0</v>
      </c>
      <c r="T189" s="21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1" t="s">
        <v>117</v>
      </c>
      <c r="AT189" s="211" t="s">
        <v>112</v>
      </c>
      <c r="AU189" s="211" t="s">
        <v>81</v>
      </c>
      <c r="AY189" s="18" t="s">
        <v>110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8" t="s">
        <v>79</v>
      </c>
      <c r="BK189" s="212">
        <f>ROUND(I189*H189,2)</f>
        <v>0</v>
      </c>
      <c r="BL189" s="18" t="s">
        <v>117</v>
      </c>
      <c r="BM189" s="211" t="s">
        <v>218</v>
      </c>
    </row>
    <row r="190" spans="1:65" s="14" customFormat="1" ht="10.199999999999999">
      <c r="B190" s="224"/>
      <c r="C190" s="225"/>
      <c r="D190" s="215" t="s">
        <v>119</v>
      </c>
      <c r="E190" s="226" t="s">
        <v>1</v>
      </c>
      <c r="F190" s="227" t="s">
        <v>140</v>
      </c>
      <c r="G190" s="225"/>
      <c r="H190" s="228">
        <v>5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AT190" s="234" t="s">
        <v>119</v>
      </c>
      <c r="AU190" s="234" t="s">
        <v>81</v>
      </c>
      <c r="AV190" s="14" t="s">
        <v>81</v>
      </c>
      <c r="AW190" s="14" t="s">
        <v>28</v>
      </c>
      <c r="AX190" s="14" t="s">
        <v>79</v>
      </c>
      <c r="AY190" s="234" t="s">
        <v>110</v>
      </c>
    </row>
    <row r="191" spans="1:65" s="2" customFormat="1" ht="21.75" customHeight="1">
      <c r="A191" s="35"/>
      <c r="B191" s="36"/>
      <c r="C191" s="200" t="s">
        <v>219</v>
      </c>
      <c r="D191" s="200" t="s">
        <v>112</v>
      </c>
      <c r="E191" s="201" t="s">
        <v>220</v>
      </c>
      <c r="F191" s="202" t="s">
        <v>221</v>
      </c>
      <c r="G191" s="203" t="s">
        <v>208</v>
      </c>
      <c r="H191" s="204">
        <v>5</v>
      </c>
      <c r="I191" s="205"/>
      <c r="J191" s="206">
        <f>ROUND(I191*H191,2)</f>
        <v>0</v>
      </c>
      <c r="K191" s="202" t="s">
        <v>116</v>
      </c>
      <c r="L191" s="40"/>
      <c r="M191" s="207" t="s">
        <v>1</v>
      </c>
      <c r="N191" s="208" t="s">
        <v>36</v>
      </c>
      <c r="O191" s="72"/>
      <c r="P191" s="209">
        <f>O191*H191</f>
        <v>0</v>
      </c>
      <c r="Q191" s="209">
        <v>0.21007999999999999</v>
      </c>
      <c r="R191" s="209">
        <f>Q191*H191</f>
        <v>1.0504</v>
      </c>
      <c r="S191" s="209">
        <v>0</v>
      </c>
      <c r="T191" s="21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1" t="s">
        <v>117</v>
      </c>
      <c r="AT191" s="211" t="s">
        <v>112</v>
      </c>
      <c r="AU191" s="211" t="s">
        <v>81</v>
      </c>
      <c r="AY191" s="18" t="s">
        <v>110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8" t="s">
        <v>79</v>
      </c>
      <c r="BK191" s="212">
        <f>ROUND(I191*H191,2)</f>
        <v>0</v>
      </c>
      <c r="BL191" s="18" t="s">
        <v>117</v>
      </c>
      <c r="BM191" s="211" t="s">
        <v>222</v>
      </c>
    </row>
    <row r="192" spans="1:65" s="14" customFormat="1" ht="10.199999999999999">
      <c r="B192" s="224"/>
      <c r="C192" s="225"/>
      <c r="D192" s="215" t="s">
        <v>119</v>
      </c>
      <c r="E192" s="226" t="s">
        <v>1</v>
      </c>
      <c r="F192" s="227" t="s">
        <v>140</v>
      </c>
      <c r="G192" s="225"/>
      <c r="H192" s="228">
        <v>5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AT192" s="234" t="s">
        <v>119</v>
      </c>
      <c r="AU192" s="234" t="s">
        <v>81</v>
      </c>
      <c r="AV192" s="14" t="s">
        <v>81</v>
      </c>
      <c r="AW192" s="14" t="s">
        <v>28</v>
      </c>
      <c r="AX192" s="14" t="s">
        <v>79</v>
      </c>
      <c r="AY192" s="234" t="s">
        <v>110</v>
      </c>
    </row>
    <row r="193" spans="1:65" s="2" customFormat="1" ht="21.75" customHeight="1">
      <c r="A193" s="35"/>
      <c r="B193" s="36"/>
      <c r="C193" s="200" t="s">
        <v>223</v>
      </c>
      <c r="D193" s="200" t="s">
        <v>112</v>
      </c>
      <c r="E193" s="201" t="s">
        <v>224</v>
      </c>
      <c r="F193" s="202" t="s">
        <v>225</v>
      </c>
      <c r="G193" s="203" t="s">
        <v>208</v>
      </c>
      <c r="H193" s="204">
        <v>1</v>
      </c>
      <c r="I193" s="205"/>
      <c r="J193" s="206">
        <f t="shared" ref="J193:J198" si="0">ROUND(I193*H193,2)</f>
        <v>0</v>
      </c>
      <c r="K193" s="202" t="s">
        <v>116</v>
      </c>
      <c r="L193" s="40"/>
      <c r="M193" s="207" t="s">
        <v>1</v>
      </c>
      <c r="N193" s="208" t="s">
        <v>36</v>
      </c>
      <c r="O193" s="72"/>
      <c r="P193" s="209">
        <f t="shared" ref="P193:P198" si="1">O193*H193</f>
        <v>0</v>
      </c>
      <c r="Q193" s="209">
        <v>0.34089999999999998</v>
      </c>
      <c r="R193" s="209">
        <f t="shared" ref="R193:R198" si="2">Q193*H193</f>
        <v>0.34089999999999998</v>
      </c>
      <c r="S193" s="209">
        <v>0</v>
      </c>
      <c r="T193" s="210">
        <f t="shared" ref="T193:T198" si="3"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1" t="s">
        <v>117</v>
      </c>
      <c r="AT193" s="211" t="s">
        <v>112</v>
      </c>
      <c r="AU193" s="211" t="s">
        <v>81</v>
      </c>
      <c r="AY193" s="18" t="s">
        <v>110</v>
      </c>
      <c r="BE193" s="212">
        <f t="shared" ref="BE193:BE198" si="4">IF(N193="základní",J193,0)</f>
        <v>0</v>
      </c>
      <c r="BF193" s="212">
        <f t="shared" ref="BF193:BF198" si="5">IF(N193="snížená",J193,0)</f>
        <v>0</v>
      </c>
      <c r="BG193" s="212">
        <f t="shared" ref="BG193:BG198" si="6">IF(N193="zákl. přenesená",J193,0)</f>
        <v>0</v>
      </c>
      <c r="BH193" s="212">
        <f t="shared" ref="BH193:BH198" si="7">IF(N193="sníž. přenesená",J193,0)</f>
        <v>0</v>
      </c>
      <c r="BI193" s="212">
        <f t="shared" ref="BI193:BI198" si="8">IF(N193="nulová",J193,0)</f>
        <v>0</v>
      </c>
      <c r="BJ193" s="18" t="s">
        <v>79</v>
      </c>
      <c r="BK193" s="212">
        <f t="shared" ref="BK193:BK198" si="9">ROUND(I193*H193,2)</f>
        <v>0</v>
      </c>
      <c r="BL193" s="18" t="s">
        <v>117</v>
      </c>
      <c r="BM193" s="211" t="s">
        <v>226</v>
      </c>
    </row>
    <row r="194" spans="1:65" s="2" customFormat="1" ht="21.75" customHeight="1">
      <c r="A194" s="35"/>
      <c r="B194" s="36"/>
      <c r="C194" s="257" t="s">
        <v>227</v>
      </c>
      <c r="D194" s="257" t="s">
        <v>170</v>
      </c>
      <c r="E194" s="258" t="s">
        <v>228</v>
      </c>
      <c r="F194" s="259" t="s">
        <v>229</v>
      </c>
      <c r="G194" s="260" t="s">
        <v>208</v>
      </c>
      <c r="H194" s="261">
        <v>1</v>
      </c>
      <c r="I194" s="262"/>
      <c r="J194" s="263">
        <f t="shared" si="0"/>
        <v>0</v>
      </c>
      <c r="K194" s="259" t="s">
        <v>1</v>
      </c>
      <c r="L194" s="264"/>
      <c r="M194" s="265" t="s">
        <v>1</v>
      </c>
      <c r="N194" s="266" t="s">
        <v>36</v>
      </c>
      <c r="O194" s="72"/>
      <c r="P194" s="209">
        <f t="shared" si="1"/>
        <v>0</v>
      </c>
      <c r="Q194" s="209">
        <v>1.14E-2</v>
      </c>
      <c r="R194" s="209">
        <f t="shared" si="2"/>
        <v>1.14E-2</v>
      </c>
      <c r="S194" s="209">
        <v>0</v>
      </c>
      <c r="T194" s="210">
        <f t="shared" si="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1" t="s">
        <v>155</v>
      </c>
      <c r="AT194" s="211" t="s">
        <v>170</v>
      </c>
      <c r="AU194" s="211" t="s">
        <v>81</v>
      </c>
      <c r="AY194" s="18" t="s">
        <v>110</v>
      </c>
      <c r="BE194" s="212">
        <f t="shared" si="4"/>
        <v>0</v>
      </c>
      <c r="BF194" s="212">
        <f t="shared" si="5"/>
        <v>0</v>
      </c>
      <c r="BG194" s="212">
        <f t="shared" si="6"/>
        <v>0</v>
      </c>
      <c r="BH194" s="212">
        <f t="shared" si="7"/>
        <v>0</v>
      </c>
      <c r="BI194" s="212">
        <f t="shared" si="8"/>
        <v>0</v>
      </c>
      <c r="BJ194" s="18" t="s">
        <v>79</v>
      </c>
      <c r="BK194" s="212">
        <f t="shared" si="9"/>
        <v>0</v>
      </c>
      <c r="BL194" s="18" t="s">
        <v>117</v>
      </c>
      <c r="BM194" s="211" t="s">
        <v>230</v>
      </c>
    </row>
    <row r="195" spans="1:65" s="2" customFormat="1" ht="21.75" customHeight="1">
      <c r="A195" s="35"/>
      <c r="B195" s="36"/>
      <c r="C195" s="200" t="s">
        <v>7</v>
      </c>
      <c r="D195" s="200" t="s">
        <v>112</v>
      </c>
      <c r="E195" s="201" t="s">
        <v>231</v>
      </c>
      <c r="F195" s="202" t="s">
        <v>232</v>
      </c>
      <c r="G195" s="203" t="s">
        <v>233</v>
      </c>
      <c r="H195" s="204">
        <v>3</v>
      </c>
      <c r="I195" s="205"/>
      <c r="J195" s="206">
        <f t="shared" si="0"/>
        <v>0</v>
      </c>
      <c r="K195" s="202" t="s">
        <v>116</v>
      </c>
      <c r="L195" s="40"/>
      <c r="M195" s="207" t="s">
        <v>1</v>
      </c>
      <c r="N195" s="208" t="s">
        <v>36</v>
      </c>
      <c r="O195" s="72"/>
      <c r="P195" s="209">
        <f t="shared" si="1"/>
        <v>0</v>
      </c>
      <c r="Q195" s="209">
        <v>3.9738000000000002</v>
      </c>
      <c r="R195" s="209">
        <f t="shared" si="2"/>
        <v>11.9214</v>
      </c>
      <c r="S195" s="209">
        <v>0</v>
      </c>
      <c r="T195" s="210">
        <f t="shared" si="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1" t="s">
        <v>117</v>
      </c>
      <c r="AT195" s="211" t="s">
        <v>112</v>
      </c>
      <c r="AU195" s="211" t="s">
        <v>81</v>
      </c>
      <c r="AY195" s="18" t="s">
        <v>110</v>
      </c>
      <c r="BE195" s="212">
        <f t="shared" si="4"/>
        <v>0</v>
      </c>
      <c r="BF195" s="212">
        <f t="shared" si="5"/>
        <v>0</v>
      </c>
      <c r="BG195" s="212">
        <f t="shared" si="6"/>
        <v>0</v>
      </c>
      <c r="BH195" s="212">
        <f t="shared" si="7"/>
        <v>0</v>
      </c>
      <c r="BI195" s="212">
        <f t="shared" si="8"/>
        <v>0</v>
      </c>
      <c r="BJ195" s="18" t="s">
        <v>79</v>
      </c>
      <c r="BK195" s="212">
        <f t="shared" si="9"/>
        <v>0</v>
      </c>
      <c r="BL195" s="18" t="s">
        <v>117</v>
      </c>
      <c r="BM195" s="211" t="s">
        <v>234</v>
      </c>
    </row>
    <row r="196" spans="1:65" s="2" customFormat="1" ht="16.5" customHeight="1">
      <c r="A196" s="35"/>
      <c r="B196" s="36"/>
      <c r="C196" s="200" t="s">
        <v>235</v>
      </c>
      <c r="D196" s="200" t="s">
        <v>112</v>
      </c>
      <c r="E196" s="201" t="s">
        <v>236</v>
      </c>
      <c r="F196" s="202" t="s">
        <v>237</v>
      </c>
      <c r="G196" s="203" t="s">
        <v>208</v>
      </c>
      <c r="H196" s="204">
        <v>3</v>
      </c>
      <c r="I196" s="205"/>
      <c r="J196" s="206">
        <f t="shared" si="0"/>
        <v>0</v>
      </c>
      <c r="K196" s="202" t="s">
        <v>116</v>
      </c>
      <c r="L196" s="40"/>
      <c r="M196" s="207" t="s">
        <v>1</v>
      </c>
      <c r="N196" s="208" t="s">
        <v>36</v>
      </c>
      <c r="O196" s="72"/>
      <c r="P196" s="209">
        <f t="shared" si="1"/>
        <v>0</v>
      </c>
      <c r="Q196" s="209">
        <v>3.5000000000000001E-3</v>
      </c>
      <c r="R196" s="209">
        <f t="shared" si="2"/>
        <v>1.0500000000000001E-2</v>
      </c>
      <c r="S196" s="209">
        <v>0</v>
      </c>
      <c r="T196" s="210">
        <f t="shared" si="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1" t="s">
        <v>117</v>
      </c>
      <c r="AT196" s="211" t="s">
        <v>112</v>
      </c>
      <c r="AU196" s="211" t="s">
        <v>81</v>
      </c>
      <c r="AY196" s="18" t="s">
        <v>110</v>
      </c>
      <c r="BE196" s="212">
        <f t="shared" si="4"/>
        <v>0</v>
      </c>
      <c r="BF196" s="212">
        <f t="shared" si="5"/>
        <v>0</v>
      </c>
      <c r="BG196" s="212">
        <f t="shared" si="6"/>
        <v>0</v>
      </c>
      <c r="BH196" s="212">
        <f t="shared" si="7"/>
        <v>0</v>
      </c>
      <c r="BI196" s="212">
        <f t="shared" si="8"/>
        <v>0</v>
      </c>
      <c r="BJ196" s="18" t="s">
        <v>79</v>
      </c>
      <c r="BK196" s="212">
        <f t="shared" si="9"/>
        <v>0</v>
      </c>
      <c r="BL196" s="18" t="s">
        <v>117</v>
      </c>
      <c r="BM196" s="211" t="s">
        <v>238</v>
      </c>
    </row>
    <row r="197" spans="1:65" s="2" customFormat="1" ht="16.5" customHeight="1">
      <c r="A197" s="35"/>
      <c r="B197" s="36"/>
      <c r="C197" s="200" t="s">
        <v>239</v>
      </c>
      <c r="D197" s="200" t="s">
        <v>112</v>
      </c>
      <c r="E197" s="201" t="s">
        <v>240</v>
      </c>
      <c r="F197" s="202" t="s">
        <v>241</v>
      </c>
      <c r="G197" s="203" t="s">
        <v>208</v>
      </c>
      <c r="H197" s="204">
        <v>3</v>
      </c>
      <c r="I197" s="205"/>
      <c r="J197" s="206">
        <f t="shared" si="0"/>
        <v>0</v>
      </c>
      <c r="K197" s="202" t="s">
        <v>116</v>
      </c>
      <c r="L197" s="40"/>
      <c r="M197" s="207" t="s">
        <v>1</v>
      </c>
      <c r="N197" s="208" t="s">
        <v>36</v>
      </c>
      <c r="O197" s="72"/>
      <c r="P197" s="209">
        <f t="shared" si="1"/>
        <v>0</v>
      </c>
      <c r="Q197" s="209">
        <v>4.4999999999999999E-4</v>
      </c>
      <c r="R197" s="209">
        <f t="shared" si="2"/>
        <v>1.3500000000000001E-3</v>
      </c>
      <c r="S197" s="209">
        <v>0</v>
      </c>
      <c r="T197" s="210">
        <f t="shared" si="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1" t="s">
        <v>117</v>
      </c>
      <c r="AT197" s="211" t="s">
        <v>112</v>
      </c>
      <c r="AU197" s="211" t="s">
        <v>81</v>
      </c>
      <c r="AY197" s="18" t="s">
        <v>110</v>
      </c>
      <c r="BE197" s="212">
        <f t="shared" si="4"/>
        <v>0</v>
      </c>
      <c r="BF197" s="212">
        <f t="shared" si="5"/>
        <v>0</v>
      </c>
      <c r="BG197" s="212">
        <f t="shared" si="6"/>
        <v>0</v>
      </c>
      <c r="BH197" s="212">
        <f t="shared" si="7"/>
        <v>0</v>
      </c>
      <c r="BI197" s="212">
        <f t="shared" si="8"/>
        <v>0</v>
      </c>
      <c r="BJ197" s="18" t="s">
        <v>79</v>
      </c>
      <c r="BK197" s="212">
        <f t="shared" si="9"/>
        <v>0</v>
      </c>
      <c r="BL197" s="18" t="s">
        <v>117</v>
      </c>
      <c r="BM197" s="211" t="s">
        <v>242</v>
      </c>
    </row>
    <row r="198" spans="1:65" s="2" customFormat="1" ht="21.75" customHeight="1">
      <c r="A198" s="35"/>
      <c r="B198" s="36"/>
      <c r="C198" s="200" t="s">
        <v>243</v>
      </c>
      <c r="D198" s="200" t="s">
        <v>112</v>
      </c>
      <c r="E198" s="201" t="s">
        <v>244</v>
      </c>
      <c r="F198" s="202" t="s">
        <v>245</v>
      </c>
      <c r="G198" s="203" t="s">
        <v>147</v>
      </c>
      <c r="H198" s="204">
        <v>141.59399999999999</v>
      </c>
      <c r="I198" s="205"/>
      <c r="J198" s="206">
        <f t="shared" si="0"/>
        <v>0</v>
      </c>
      <c r="K198" s="202" t="s">
        <v>116</v>
      </c>
      <c r="L198" s="40"/>
      <c r="M198" s="267" t="s">
        <v>1</v>
      </c>
      <c r="N198" s="268" t="s">
        <v>36</v>
      </c>
      <c r="O198" s="269"/>
      <c r="P198" s="270">
        <f t="shared" si="1"/>
        <v>0</v>
      </c>
      <c r="Q198" s="270">
        <v>0</v>
      </c>
      <c r="R198" s="270">
        <f t="shared" si="2"/>
        <v>0</v>
      </c>
      <c r="S198" s="270">
        <v>0</v>
      </c>
      <c r="T198" s="271">
        <f t="shared" si="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1" t="s">
        <v>117</v>
      </c>
      <c r="AT198" s="211" t="s">
        <v>112</v>
      </c>
      <c r="AU198" s="211" t="s">
        <v>81</v>
      </c>
      <c r="AY198" s="18" t="s">
        <v>110</v>
      </c>
      <c r="BE198" s="212">
        <f t="shared" si="4"/>
        <v>0</v>
      </c>
      <c r="BF198" s="212">
        <f t="shared" si="5"/>
        <v>0</v>
      </c>
      <c r="BG198" s="212">
        <f t="shared" si="6"/>
        <v>0</v>
      </c>
      <c r="BH198" s="212">
        <f t="shared" si="7"/>
        <v>0</v>
      </c>
      <c r="BI198" s="212">
        <f t="shared" si="8"/>
        <v>0</v>
      </c>
      <c r="BJ198" s="18" t="s">
        <v>79</v>
      </c>
      <c r="BK198" s="212">
        <f t="shared" si="9"/>
        <v>0</v>
      </c>
      <c r="BL198" s="18" t="s">
        <v>117</v>
      </c>
      <c r="BM198" s="211" t="s">
        <v>246</v>
      </c>
    </row>
    <row r="199" spans="1:65" s="2" customFormat="1" ht="6.9" customHeight="1">
      <c r="A199" s="35"/>
      <c r="B199" s="55"/>
      <c r="C199" s="56"/>
      <c r="D199" s="56"/>
      <c r="E199" s="56"/>
      <c r="F199" s="56"/>
      <c r="G199" s="56"/>
      <c r="H199" s="56"/>
      <c r="I199" s="149"/>
      <c r="J199" s="56"/>
      <c r="K199" s="56"/>
      <c r="L199" s="40"/>
      <c r="M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</row>
  </sheetData>
  <sheetProtection algorithmName="SHA-512" hashValue="WtcM42I1AFoj6e8B43w2JkoOYAggTT/CbaBBv/TlFYsSjafEOiGxfemdh9xC2jaUVYYpdYtz1CiIrN0QMCiwAQ==" saltValue="PeZWdo9y4jQG0vNelF45TA==" spinCount="100000" sheet="1" objects="1" scenarios="1" formatColumns="0" formatRows="0" autoFilter="0"/>
  <autoFilter ref="C120:K19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ZTI - Venkovní ZTI - neuz...</vt:lpstr>
      <vt:lpstr>'Rekapitulace stavby'!Názvy_tisku</vt:lpstr>
      <vt:lpstr>'ZTI - Venkovní ZTI - neuz...'!Názvy_tisku</vt:lpstr>
      <vt:lpstr>'Rekapitulace stavby'!Oblast_tisku</vt:lpstr>
      <vt:lpstr>'ZTI - Venkovní ZTI - neuz...'!Oblast_tisku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MISA-NB\Míša</dc:creator>
  <cp:lastModifiedBy>Míša</cp:lastModifiedBy>
  <dcterms:created xsi:type="dcterms:W3CDTF">2020-04-19T21:31:17Z</dcterms:created>
  <dcterms:modified xsi:type="dcterms:W3CDTF">2020-04-19T21:32:42Z</dcterms:modified>
</cp:coreProperties>
</file>